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0440" activeTab="3"/>
  </bookViews>
  <sheets>
    <sheet name="116" sheetId="1" r:id="rId1"/>
    <sheet name="117" sheetId="2" r:id="rId2"/>
    <sheet name="118" sheetId="3" r:id="rId3"/>
    <sheet name="120" sheetId="5" r:id="rId4"/>
  </sheets>
  <calcPr calcId="124519" iterate="1"/>
</workbook>
</file>

<file path=xl/calcChain.xml><?xml version="1.0" encoding="utf-8"?>
<calcChain xmlns="http://schemas.openxmlformats.org/spreadsheetml/2006/main">
  <c r="E11" i="5"/>
  <c r="K12" i="3"/>
  <c r="M12"/>
  <c r="K29"/>
  <c r="M13"/>
  <c r="T50"/>
  <c r="T45"/>
  <c r="K43"/>
  <c r="K44"/>
  <c r="K45"/>
  <c r="K46"/>
  <c r="K47"/>
  <c r="K48"/>
  <c r="K49"/>
  <c r="K50"/>
  <c r="K42"/>
  <c r="M46"/>
  <c r="T24"/>
  <c r="T25"/>
  <c r="P24"/>
  <c r="P25"/>
  <c r="M23"/>
  <c r="K23" s="1"/>
  <c r="K13"/>
  <c r="K14"/>
  <c r="K15"/>
  <c r="K16"/>
  <c r="K17"/>
  <c r="K18"/>
  <c r="K19"/>
  <c r="K20"/>
  <c r="K21"/>
  <c r="K22"/>
  <c r="K24"/>
  <c r="K25"/>
  <c r="K26"/>
  <c r="K27"/>
  <c r="K28"/>
  <c r="K30"/>
  <c r="K31"/>
  <c r="K32"/>
  <c r="K33"/>
  <c r="K34"/>
  <c r="J46"/>
  <c r="F46"/>
  <c r="F29"/>
  <c r="J29" s="1"/>
  <c r="F43"/>
  <c r="F44"/>
  <c r="F45"/>
  <c r="F42"/>
  <c r="F32"/>
  <c r="F33"/>
  <c r="F34"/>
  <c r="F31"/>
  <c r="J23"/>
  <c r="J13"/>
  <c r="F13" s="1"/>
  <c r="F14"/>
  <c r="F15"/>
  <c r="F16"/>
  <c r="F17"/>
  <c r="F18"/>
  <c r="F19"/>
  <c r="F20"/>
  <c r="F21"/>
  <c r="F22"/>
  <c r="F23"/>
  <c r="F24"/>
  <c r="F25"/>
  <c r="F26"/>
  <c r="F27"/>
  <c r="F28"/>
  <c r="E24" i="2"/>
  <c r="H33"/>
  <c r="G33"/>
  <c r="F31"/>
  <c r="E30"/>
  <c r="E29"/>
  <c r="E25"/>
  <c r="F23"/>
  <c r="E11"/>
  <c r="L12" i="3" l="1"/>
  <c r="C10" i="5"/>
  <c r="D10"/>
  <c r="G10"/>
  <c r="H10"/>
  <c r="B10"/>
  <c r="J30" i="3" l="1"/>
  <c r="P29"/>
  <c r="P34"/>
  <c r="P33"/>
  <c r="P32"/>
  <c r="P31"/>
  <c r="H25" i="2"/>
  <c r="G25"/>
  <c r="H23"/>
  <c r="G23"/>
  <c r="F12" i="3" l="1"/>
  <c r="J12" s="1"/>
  <c r="T31"/>
  <c r="T34"/>
  <c r="T33"/>
  <c r="T32"/>
  <c r="T29" l="1"/>
  <c r="D32" i="2" l="1"/>
  <c r="D11"/>
  <c r="C10" i="1"/>
  <c r="C7" s="1"/>
  <c r="E7"/>
  <c r="F11" i="5" l="1"/>
  <c r="F12"/>
  <c r="F13"/>
  <c r="F14"/>
  <c r="F15"/>
  <c r="T47" i="3"/>
  <c r="P42"/>
  <c r="P43"/>
  <c r="P44"/>
  <c r="P47"/>
  <c r="T14"/>
  <c r="T15"/>
  <c r="T19"/>
  <c r="T20"/>
  <c r="T21"/>
  <c r="P19"/>
  <c r="P20"/>
  <c r="P21"/>
  <c r="P15"/>
  <c r="P14"/>
  <c r="P46"/>
  <c r="T46"/>
  <c r="P13"/>
  <c r="T23"/>
  <c r="P23"/>
  <c r="E10" i="2"/>
  <c r="F10" i="5" l="1"/>
  <c r="F9" s="1"/>
  <c r="T44" i="3"/>
  <c r="T43"/>
  <c r="T42"/>
  <c r="P12"/>
  <c r="T13"/>
  <c r="G9" i="5"/>
  <c r="B9"/>
  <c r="I12"/>
  <c r="I13"/>
  <c r="I14"/>
  <c r="I15"/>
  <c r="I11"/>
  <c r="E12"/>
  <c r="E13"/>
  <c r="E14"/>
  <c r="E15"/>
  <c r="G26" i="2"/>
  <c r="E19"/>
  <c r="C19"/>
  <c r="I10" i="5" l="1"/>
  <c r="I9" s="1"/>
  <c r="E10"/>
  <c r="T12" i="3"/>
  <c r="G22" i="2"/>
  <c r="F10"/>
  <c r="F19"/>
  <c r="D31"/>
  <c r="D19"/>
  <c r="C31"/>
  <c r="E31" l="1"/>
  <c r="C16" i="1"/>
  <c r="D9" i="5"/>
  <c r="H9"/>
  <c r="C9"/>
  <c r="F9" i="2" l="1"/>
  <c r="E9"/>
  <c r="E9" i="5"/>
  <c r="H32" i="2" l="1"/>
  <c r="G32"/>
  <c r="H31"/>
  <c r="G31"/>
  <c r="H22"/>
  <c r="H19"/>
  <c r="H18"/>
  <c r="G18"/>
  <c r="H11"/>
  <c r="G11"/>
  <c r="D10"/>
  <c r="H10" s="1"/>
  <c r="C10"/>
  <c r="C9" l="1"/>
  <c r="G9" s="1"/>
  <c r="G10"/>
  <c r="D9"/>
  <c r="G19"/>
  <c r="A1"/>
  <c r="H9" l="1"/>
</calcChain>
</file>

<file path=xl/sharedStrings.xml><?xml version="1.0" encoding="utf-8"?>
<sst xmlns="http://schemas.openxmlformats.org/spreadsheetml/2006/main" count="176" uniqueCount="129">
  <si>
    <t>Biểu số 116/CK TC-NSNN</t>
  </si>
  <si>
    <t>(Quyết toán đã được Hội đồng nhân dân phê chuẩn)</t>
  </si>
  <si>
    <t>NỘI DUNG</t>
  </si>
  <si>
    <t>QUYẾT TOÁN</t>
  </si>
  <si>
    <t>NỘI DUNG CHI</t>
  </si>
  <si>
    <t>TỔNG SỐ THU</t>
  </si>
  <si>
    <t>TỔNG SỐ CHI</t>
  </si>
  <si>
    <t>I. Các khoản thu xã hưởng 100%</t>
  </si>
  <si>
    <t>I. Chi đầu tư phát triển</t>
  </si>
  <si>
    <t>II. Chi thường xuyên</t>
  </si>
  <si>
    <t>IV. Thu kết dư ngân sách năm trước</t>
  </si>
  <si>
    <t>VI. Thu chuyển nguồn từ năm trước sang của ngân sách xã (nếu có)</t>
  </si>
  <si>
    <t>Kết dư ngân sách</t>
  </si>
  <si>
    <t>II. Các khoản thu phân chia theo tỷ lệ (1)</t>
  </si>
  <si>
    <t>STT</t>
  </si>
  <si>
    <t>DỰ TOÁN</t>
  </si>
  <si>
    <t>SO SÁNH (%)</t>
  </si>
  <si>
    <t>THU NSNN</t>
  </si>
  <si>
    <t>THU NSX</t>
  </si>
  <si>
    <t>A</t>
  </si>
  <si>
    <t>B</t>
  </si>
  <si>
    <t>5=3/1</t>
  </si>
  <si>
    <t>6=4/2</t>
  </si>
  <si>
    <t>TỔNG THU</t>
  </si>
  <si>
    <t>I</t>
  </si>
  <si>
    <t>II</t>
  </si>
  <si>
    <t>Các khoản thu phân chia theo tỷ lệ phần trăm (%)</t>
  </si>
  <si>
    <t>Các khoản thu phân chia</t>
  </si>
  <si>
    <t>- Thuế sử dụng đất nông nghiệp thu từ hộ gia đình</t>
  </si>
  <si>
    <t>- Lệ phí môn bài thu từ cá nhân, hộ kinh doanh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</si>
  <si>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</si>
  <si>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</si>
  <si>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</si>
  <si>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</si>
  <si>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</si>
  <si>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</si>
  <si>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</si>
  <si>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</si>
  <si>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Biểu số 117/CK TC-NSNN</t>
  </si>
  <si>
    <t>TỔNG SỐ</t>
  </si>
  <si>
    <t>Tổng số</t>
  </si>
  <si>
    <t>III. Thu bổ sung</t>
  </si>
  <si>
    <t>- Bổ sung cân đối ngân sách</t>
  </si>
  <si>
    <t>- Bổ sung có mục tiêu</t>
  </si>
  <si>
    <t>V. Thu viện trợ</t>
  </si>
  <si>
    <t>III. Chi chuyển nguồn của ngân sách xã sang năm sau (nếu có)</t>
  </si>
  <si>
    <t>IV. Chi nộp trả ngân sách cấp trên</t>
  </si>
  <si>
    <t>Các khoản thu 100%</t>
  </si>
  <si>
    <t>- Phí, lệ phí</t>
  </si>
  <si>
    <t>- Thu từ quỹ đất công ích và thu hoa lợi công sản khác</t>
  </si>
  <si>
    <t>- Thu từ hoạt động kinh tế và sự nghiệp</t>
  </si>
  <si>
    <t>- Thu phạt, tịch thu khác theo quy định</t>
  </si>
  <si>
    <t>- Thu từ tài sản được xác lập quyền sở hữu của nhà nước theo quy định</t>
  </si>
  <si>
    <t>- Đóng góp của nhân dân theo quy định</t>
  </si>
  <si>
    <t xml:space="preserve">- Đóng góp tự nguyện của các tổ chức, cá nhân </t>
  </si>
  <si>
    <t>- Thu khác</t>
  </si>
  <si>
    <t xml:space="preserve"> - Thuế chuyển quyền sử dụng đất</t>
  </si>
  <si>
    <t xml:space="preserve"> - Thuế giá trị gia tăng</t>
  </si>
  <si>
    <t xml:space="preserve">Các khoản thu phân chia khác do tỉnh quy định </t>
  </si>
  <si>
    <t>Biểu số 120/CK TC-NSNN</t>
  </si>
  <si>
    <t>KẾ HOẠCH</t>
  </si>
  <si>
    <t xml:space="preserve">THU </t>
  </si>
  <si>
    <t xml:space="preserve">CHI </t>
  </si>
  <si>
    <t>CHÊNH LỆCH (+) (-)</t>
  </si>
  <si>
    <t>Quỹ đền ơn đáp nghĩa</t>
  </si>
  <si>
    <t>Quỹ bảo trợ trẻ em</t>
  </si>
  <si>
    <t>Quỹ vì người nghèo</t>
  </si>
  <si>
    <t xml:space="preserve">Quỹ khuyến học </t>
  </si>
  <si>
    <t>1. Các quỹ tài chính nhà nước ngoài ngân sách</t>
  </si>
  <si>
    <t>THỰC HIỆN</t>
  </si>
  <si>
    <t>Đơn vị: đồng</t>
  </si>
  <si>
    <t xml:space="preserve"> - Thuế TNCN</t>
  </si>
  <si>
    <t xml:space="preserve">  - Lệ phí trước bạ nhà đất </t>
  </si>
  <si>
    <t>- Chi dân quân tự vệ</t>
  </si>
  <si>
    <t>- Chi trật tự an toàn xã hội</t>
  </si>
  <si>
    <t>- Giao thông</t>
  </si>
  <si>
    <t>- Nông - lâm - thủy lợi - hải sản</t>
  </si>
  <si>
    <t>- Các hoạt động kinh tế khác</t>
  </si>
  <si>
    <t>Trong đó: Quỹ lương</t>
  </si>
  <si>
    <t>Tỉnh: Bắc Kạn</t>
  </si>
  <si>
    <t>Huyện: Chợ Đồn</t>
  </si>
  <si>
    <t>Nội dung</t>
  </si>
  <si>
    <t>Dự toán</t>
  </si>
  <si>
    <t>Quyết toán</t>
  </si>
  <si>
    <t>So sánh (%)</t>
  </si>
  <si>
    <t>ĐTPT</t>
  </si>
  <si>
    <t>TX</t>
  </si>
  <si>
    <t>8 = 5/2</t>
  </si>
  <si>
    <t>9 = 6/3</t>
  </si>
  <si>
    <t>10 = 7/4</t>
  </si>
  <si>
    <t>- Trợ cấp hàng tháng cho cán bộ xã nghỉ việc theo chế độ quy định và trợ cấp khác</t>
  </si>
  <si>
    <t>- Trợ cấp xã hội</t>
  </si>
  <si>
    <t>- Khác</t>
  </si>
  <si>
    <t>Mẫu biểu số 118/CK - TC - NSNN</t>
  </si>
  <si>
    <t>Tổng số chi</t>
  </si>
  <si>
    <t>3. Chi ứng dụng, chuyển giao công nghệ</t>
  </si>
  <si>
    <t>6. Chi phát thanh, truyền thanh</t>
  </si>
  <si>
    <t>8. Chi bảo vệ môi trường</t>
  </si>
  <si>
    <t>1. Chi công tác dân quân tự vệ, trật tự an toàn xã hội</t>
  </si>
  <si>
    <t>2. Chi giáo dục</t>
  </si>
  <si>
    <t>4. Chi y tế</t>
  </si>
  <si>
    <t>5. Chi văn hóa, thông tin</t>
  </si>
  <si>
    <t>7. Chi thể dục, thể thao</t>
  </si>
  <si>
    <t>9. Chi các hoạt động kinh tế</t>
  </si>
  <si>
    <t>- Thị chính</t>
  </si>
  <si>
    <t>- Thương mại, du lịch</t>
  </si>
  <si>
    <t>11. Chi cho công tác xã hội</t>
  </si>
  <si>
    <t>- Trẻ mồ côi, người già không nơi nương tựa</t>
  </si>
  <si>
    <t>10. Chi quản lý Nhà nước, Đảng, đoàn thể</t>
  </si>
  <si>
    <t>10.1. Quản lý Nhà nước</t>
  </si>
  <si>
    <t>10.2. Đảng Cộng sản Việt Nam</t>
  </si>
  <si>
    <t>10.3. Mặt trận Tổ quốc Việt Nam</t>
  </si>
  <si>
    <t>10.4. Đoàn Thanh niên Cộng sản HCM</t>
  </si>
  <si>
    <t>10.5. Hội Liên hiệp Phụ nữ</t>
  </si>
  <si>
    <t>10.6. Hội Cựu chiến binh</t>
  </si>
  <si>
    <t>10.7. Hội Nông dân</t>
  </si>
  <si>
    <t>10.8. Chi hỗ trợ khác (nếu có)</t>
  </si>
  <si>
    <t>12. Chi khác</t>
  </si>
  <si>
    <t>13. Dự phòng</t>
  </si>
  <si>
    <t>14. Chi chuyển nguồn sang ngân sách năm sau</t>
  </si>
  <si>
    <t>15. Chi nộp trả cấp trên</t>
  </si>
  <si>
    <t>NĂM TRƯỚC CHUYỂN SANG</t>
  </si>
  <si>
    <t>CÂN ĐỐI QUYẾT TOÁN NGÂN SÁCH XÃ NĂM 2021</t>
  </si>
  <si>
    <t>QUYẾT TOÁN THU NGÂN SÁCH XÃ NĂM 2021</t>
  </si>
  <si>
    <t>TỔNG HỢP QUYẾT TOÁN CHI NGÂN SÁCH XÃ NĂM 2021</t>
  </si>
  <si>
    <t>THỰC HIỆN THU, CHI CÁC HOẠT ĐỘNG TÀI CHÍNH KHÁC NĂM 2021</t>
  </si>
  <si>
    <t>UBND xã Đại Sảo</t>
  </si>
  <si>
    <t>Xã: Đại Sảo</t>
  </si>
  <si>
    <t>Quỹ hội Người cao tuổi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</si>
</sst>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#,##0.0000"/>
    <numFmt numFmtId="167" formatCode="#,##0\ _₫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2"/>
      <name val="Times New Roman"/>
      <family val="1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1"/>
      <color theme="1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theme="0"/>
        <bgColor indexed="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0" borderId="0" xfId="1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vertical="center" wrapText="1" shrinkToFit="1"/>
      <protection locked="0"/>
    </xf>
    <xf numFmtId="38" fontId="6" fillId="2" borderId="9" xfId="0" applyNumberFormat="1" applyFont="1" applyFill="1" applyBorder="1" applyAlignment="1" applyProtection="1">
      <alignment horizontal="right" vertical="center" wrapText="1" shrinkToFit="1"/>
      <protection locked="0"/>
    </xf>
    <xf numFmtId="1" fontId="9" fillId="3" borderId="0" xfId="0" applyNumberFormat="1" applyFont="1" applyFill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9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11" fillId="2" borderId="0" xfId="0" applyFont="1" applyFill="1" applyAlignment="1" applyProtection="1">
      <alignment vertical="top" wrapText="1" shrinkToFit="1"/>
      <protection locked="0"/>
    </xf>
    <xf numFmtId="0" fontId="12" fillId="2" borderId="0" xfId="0" applyFont="1" applyFill="1" applyAlignment="1" applyProtection="1">
      <alignment vertical="center" wrapText="1" shrinkToFit="1"/>
      <protection locked="0"/>
    </xf>
    <xf numFmtId="0" fontId="12" fillId="2" borderId="0" xfId="0" applyFont="1" applyFill="1" applyAlignment="1" applyProtection="1">
      <alignment vertical="top" wrapText="1" shrinkToFit="1"/>
      <protection locked="0"/>
    </xf>
    <xf numFmtId="1" fontId="14" fillId="3" borderId="0" xfId="0" applyNumberFormat="1" applyFont="1" applyFill="1" applyAlignment="1" applyProtection="1">
      <alignment horizontal="center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2" borderId="12" xfId="0" applyFont="1" applyFill="1" applyBorder="1" applyAlignment="1" applyProtection="1">
      <alignment horizontal="center" vertical="center" wrapText="1" shrinkToFit="1"/>
      <protection locked="0"/>
    </xf>
    <xf numFmtId="0" fontId="14" fillId="2" borderId="12" xfId="0" applyFont="1" applyFill="1" applyBorder="1" applyAlignment="1" applyProtection="1">
      <alignment horizontal="center" wrapText="1" shrinkToFit="1"/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2" borderId="0" xfId="0" applyFont="1" applyFill="1" applyAlignment="1" applyProtection="1">
      <alignment vertical="center" wrapText="1" shrinkToFit="1"/>
      <protection locked="0"/>
    </xf>
    <xf numFmtId="0" fontId="15" fillId="2" borderId="0" xfId="0" applyFont="1" applyFill="1" applyAlignment="1" applyProtection="1">
      <alignment vertical="top" wrapText="1" shrinkToFit="1"/>
      <protection locked="0"/>
    </xf>
    <xf numFmtId="3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7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167" fontId="1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167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14" fillId="2" borderId="12" xfId="0" applyFont="1" applyFill="1" applyBorder="1" applyAlignment="1" applyProtection="1">
      <alignment horizontal="center" wrapText="1" shrinkToFit="1"/>
      <protection locked="0"/>
    </xf>
    <xf numFmtId="0" fontId="15" fillId="2" borderId="12" xfId="0" applyFont="1" applyFill="1" applyBorder="1" applyAlignment="1" applyProtection="1">
      <alignment horizontal="center" vertical="center" wrapText="1" shrinkToFit="1"/>
      <protection locked="0"/>
    </xf>
    <xf numFmtId="0" fontId="15" fillId="2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2" borderId="14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Alignment="1" applyProtection="1">
      <alignment horizontal="left" vertical="center" wrapText="1" shrinkToFit="1"/>
      <protection locked="0"/>
    </xf>
    <xf numFmtId="0" fontId="6" fillId="2" borderId="0" xfId="0" applyFont="1" applyFill="1" applyAlignment="1" applyProtection="1">
      <alignment horizontal="center" vertical="center" wrapText="1" shrinkToFit="1"/>
      <protection locked="0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3" fontId="17" fillId="0" borderId="2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5" xfId="0" applyFont="1" applyBorder="1"/>
    <xf numFmtId="165" fontId="8" fillId="0" borderId="15" xfId="1" applyNumberFormat="1" applyFont="1" applyBorder="1"/>
    <xf numFmtId="3" fontId="8" fillId="0" borderId="15" xfId="0" applyNumberFormat="1" applyFont="1" applyBorder="1" applyAlignment="1">
      <alignment vertical="center" wrapText="1"/>
    </xf>
    <xf numFmtId="165" fontId="8" fillId="0" borderId="15" xfId="1" quotePrefix="1" applyNumberFormat="1" applyFont="1" applyBorder="1"/>
    <xf numFmtId="0" fontId="8" fillId="0" borderId="16" xfId="0" applyFont="1" applyBorder="1"/>
    <xf numFmtId="165" fontId="8" fillId="0" borderId="16" xfId="1" applyNumberFormat="1" applyFont="1" applyBorder="1"/>
    <xf numFmtId="3" fontId="8" fillId="0" borderId="16" xfId="0" applyNumberFormat="1" applyFont="1" applyBorder="1" applyAlignment="1">
      <alignment vertical="center" wrapText="1"/>
    </xf>
    <xf numFmtId="0" fontId="8" fillId="0" borderId="17" xfId="0" applyFont="1" applyBorder="1"/>
    <xf numFmtId="165" fontId="8" fillId="0" borderId="17" xfId="1" applyNumberFormat="1" applyFont="1" applyBorder="1"/>
    <xf numFmtId="3" fontId="8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15" fillId="2" borderId="19" xfId="0" applyFont="1" applyFill="1" applyBorder="1" applyAlignment="1" applyProtection="1">
      <alignment horizontal="left" vertical="center" wrapText="1" shrinkToFit="1"/>
      <protection locked="0"/>
    </xf>
    <xf numFmtId="167" fontId="15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167" fontId="15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15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2" borderId="19" xfId="0" applyFont="1" applyFill="1" applyBorder="1" applyAlignment="1" applyProtection="1">
      <alignment horizontal="right" vertical="center" wrapText="1" shrinkToFit="1"/>
      <protection locked="0"/>
    </xf>
    <xf numFmtId="0" fontId="15" fillId="2" borderId="18" xfId="0" applyFont="1" applyFill="1" applyBorder="1" applyAlignment="1" applyProtection="1">
      <alignment horizontal="right" vertical="center" wrapText="1" shrinkToFit="1"/>
      <protection locked="0"/>
    </xf>
    <xf numFmtId="2" fontId="15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2" borderId="18" xfId="0" applyFont="1" applyFill="1" applyBorder="1" applyAlignment="1" applyProtection="1">
      <alignment horizontal="right" vertical="center" wrapText="1" shrinkToFit="1"/>
      <protection locked="0"/>
    </xf>
    <xf numFmtId="0" fontId="14" fillId="2" borderId="20" xfId="0" applyFont="1" applyFill="1" applyBorder="1" applyAlignment="1" applyProtection="1">
      <alignment horizontal="left" vertical="center" wrapText="1" shrinkToFit="1"/>
      <protection locked="0"/>
    </xf>
    <xf numFmtId="167" fontId="14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167" fontId="14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167" fontId="14" fillId="4" borderId="20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4" borderId="20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" borderId="19" xfId="0" applyFont="1" applyFill="1" applyBorder="1" applyAlignment="1" applyProtection="1">
      <alignment horizontal="left" vertical="center" wrapText="1" shrinkToFit="1"/>
      <protection locked="0"/>
    </xf>
    <xf numFmtId="167" fontId="14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167" fontId="14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2" borderId="19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" borderId="20" xfId="0" applyFont="1" applyFill="1" applyBorder="1" applyAlignment="1" applyProtection="1">
      <alignment horizontal="right" vertical="center" wrapText="1" shrinkToFit="1"/>
      <protection locked="0"/>
    </xf>
    <xf numFmtId="0" fontId="14" fillId="2" borderId="21" xfId="0" applyFont="1" applyFill="1" applyBorder="1" applyAlignment="1" applyProtection="1">
      <alignment horizontal="right" vertical="center" wrapText="1" shrinkToFit="1"/>
      <protection locked="0"/>
    </xf>
    <xf numFmtId="0" fontId="14" fillId="2" borderId="21" xfId="0" applyFont="1" applyFill="1" applyBorder="1" applyAlignment="1" applyProtection="1">
      <alignment horizontal="right" vertical="center" wrapText="1" shrinkToFit="1"/>
      <protection locked="0"/>
    </xf>
    <xf numFmtId="0" fontId="14" fillId="2" borderId="22" xfId="0" applyFont="1" applyFill="1" applyBorder="1" applyAlignment="1" applyProtection="1">
      <alignment horizontal="left" vertical="center" wrapText="1" shrinkToFit="1"/>
      <protection locked="0"/>
    </xf>
    <xf numFmtId="167" fontId="14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167" fontId="14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167" fontId="14" fillId="4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" borderId="22" xfId="0" applyFont="1" applyFill="1" applyBorder="1" applyAlignment="1" applyProtection="1">
      <alignment horizontal="right" vertical="center" wrapText="1" shrinkToFit="1"/>
      <protection locked="0"/>
    </xf>
    <xf numFmtId="0" fontId="14" fillId="2" borderId="23" xfId="0" applyFont="1" applyFill="1" applyBorder="1" applyAlignment="1" applyProtection="1">
      <alignment horizontal="right" vertical="center" wrapText="1" shrinkToFit="1"/>
      <protection locked="0"/>
    </xf>
    <xf numFmtId="0" fontId="14" fillId="2" borderId="23" xfId="0" applyFont="1" applyFill="1" applyBorder="1" applyAlignment="1" applyProtection="1">
      <alignment horizontal="right" vertical="center" wrapText="1" shrinkToFit="1"/>
      <protection locked="0"/>
    </xf>
    <xf numFmtId="0" fontId="1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left" vertical="center" wrapText="1" shrinkToFit="1"/>
      <protection locked="0"/>
    </xf>
    <xf numFmtId="3" fontId="6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6" xfId="0" applyFont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left" vertical="center" wrapText="1" shrinkToFit="1"/>
      <protection locked="0"/>
    </xf>
    <xf numFmtId="3" fontId="7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left" vertical="center" wrapText="1" shrinkToFit="1"/>
      <protection locked="0"/>
    </xf>
    <xf numFmtId="3" fontId="6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28" xfId="0" applyFont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 shrinkToFit="1"/>
      <protection locked="0"/>
    </xf>
    <xf numFmtId="3" fontId="7" fillId="2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2" borderId="3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32" xfId="0" applyFont="1" applyFill="1" applyBorder="1" applyAlignment="1" applyProtection="1">
      <alignment vertical="center" wrapText="1" shrinkToFit="1"/>
      <protection locked="0"/>
    </xf>
    <xf numFmtId="38" fontId="7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2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20" xfId="0" applyFont="1" applyFill="1" applyBorder="1" applyAlignment="1" applyProtection="1">
      <alignment vertical="center" wrapText="1" shrinkToFit="1"/>
      <protection locked="0"/>
    </xf>
    <xf numFmtId="38" fontId="7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0" borderId="21" xfId="0" applyNumberFormat="1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 wrapText="1"/>
    </xf>
    <xf numFmtId="165" fontId="8" fillId="0" borderId="34" xfId="1" applyNumberFormat="1" applyFont="1" applyBorder="1"/>
    <xf numFmtId="3" fontId="2" fillId="0" borderId="35" xfId="0" applyNumberFormat="1" applyFont="1" applyBorder="1" applyAlignment="1">
      <alignment vertical="center"/>
    </xf>
    <xf numFmtId="0" fontId="7" fillId="2" borderId="36" xfId="0" applyFont="1" applyFill="1" applyBorder="1" applyAlignment="1" applyProtection="1">
      <alignment vertical="center" wrapText="1" shrinkToFit="1"/>
      <protection locked="0"/>
    </xf>
    <xf numFmtId="38" fontId="7" fillId="2" borderId="37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38" xfId="0" applyFont="1" applyBorder="1" applyAlignment="1">
      <alignment horizontal="left" vertical="center" wrapText="1"/>
    </xf>
    <xf numFmtId="165" fontId="8" fillId="0" borderId="38" xfId="1" applyNumberFormat="1" applyFont="1" applyBorder="1"/>
    <xf numFmtId="0" fontId="8" fillId="0" borderId="1" xfId="0" applyFont="1" applyBorder="1" applyAlignment="1">
      <alignment horizontal="left" vertical="center" wrapText="1"/>
    </xf>
    <xf numFmtId="165" fontId="8" fillId="0" borderId="1" xfId="1" applyNumberFormat="1" applyFont="1" applyBorder="1"/>
    <xf numFmtId="2" fontId="6" fillId="2" borderId="39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2" fontId="6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2" borderId="41" xfId="0" applyNumberFormat="1" applyFont="1" applyFill="1" applyBorder="1" applyAlignment="1" applyProtection="1">
      <alignment horizontal="right" vertical="center" wrapText="1" shrinkToFi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4" sqref="B4:E4"/>
    </sheetView>
  </sheetViews>
  <sheetFormatPr defaultColWidth="9.140625" defaultRowHeight="15.75"/>
  <cols>
    <col min="1" max="1" width="7.7109375" style="2" customWidth="1"/>
    <col min="2" max="2" width="43.42578125" style="2" customWidth="1"/>
    <col min="3" max="3" width="16.7109375" style="5" customWidth="1"/>
    <col min="4" max="4" width="41.140625" style="24" customWidth="1"/>
    <col min="5" max="5" width="22.28515625" style="5" customWidth="1"/>
    <col min="6" max="6" width="28.7109375" style="2" customWidth="1"/>
    <col min="7" max="16384" width="9.140625" style="2"/>
  </cols>
  <sheetData>
    <row r="1" spans="1:6" s="1" customFormat="1">
      <c r="B1" s="1" t="s">
        <v>126</v>
      </c>
      <c r="C1" s="4"/>
      <c r="D1" s="68" t="s">
        <v>0</v>
      </c>
      <c r="E1" s="68"/>
    </row>
    <row r="3" spans="1:6" s="1" customFormat="1">
      <c r="B3" s="69" t="s">
        <v>122</v>
      </c>
      <c r="C3" s="69"/>
      <c r="D3" s="69"/>
      <c r="E3" s="69"/>
    </row>
    <row r="4" spans="1:6" s="3" customFormat="1">
      <c r="B4" s="70" t="s">
        <v>1</v>
      </c>
      <c r="C4" s="70"/>
      <c r="D4" s="70"/>
      <c r="E4" s="70"/>
    </row>
    <row r="5" spans="1:6">
      <c r="D5" s="71" t="s">
        <v>70</v>
      </c>
      <c r="E5" s="71"/>
    </row>
    <row r="6" spans="1:6" s="8" customFormat="1" ht="28.5" customHeight="1">
      <c r="A6" s="66"/>
      <c r="B6" s="19" t="s">
        <v>2</v>
      </c>
      <c r="C6" s="14" t="s">
        <v>3</v>
      </c>
      <c r="D6" s="28" t="s">
        <v>4</v>
      </c>
      <c r="E6" s="14" t="s">
        <v>3</v>
      </c>
    </row>
    <row r="7" spans="1:6" s="8" customFormat="1">
      <c r="A7" s="66"/>
      <c r="B7" s="19" t="s">
        <v>5</v>
      </c>
      <c r="C7" s="6">
        <f>C8+C9+C10+C13+C14+C15</f>
        <v>5260641876</v>
      </c>
      <c r="D7" s="28" t="s">
        <v>6</v>
      </c>
      <c r="E7" s="6">
        <f>SUM(E8:E11)</f>
        <v>5258657804</v>
      </c>
      <c r="F7" s="36"/>
    </row>
    <row r="8" spans="1:6" s="1" customFormat="1">
      <c r="B8" s="171" t="s">
        <v>7</v>
      </c>
      <c r="C8" s="172">
        <v>64923642</v>
      </c>
      <c r="D8" s="171" t="s">
        <v>8</v>
      </c>
      <c r="E8" s="173">
        <v>0</v>
      </c>
    </row>
    <row r="9" spans="1:6">
      <c r="B9" s="174" t="s">
        <v>13</v>
      </c>
      <c r="C9" s="175">
        <v>14629290</v>
      </c>
      <c r="D9" s="174" t="s">
        <v>9</v>
      </c>
      <c r="E9" s="176">
        <v>4716513214</v>
      </c>
    </row>
    <row r="10" spans="1:6" ht="31.5">
      <c r="B10" s="174" t="s">
        <v>41</v>
      </c>
      <c r="C10" s="175">
        <f>C11+C12</f>
        <v>4505795534</v>
      </c>
      <c r="D10" s="174" t="s">
        <v>45</v>
      </c>
      <c r="E10" s="176">
        <v>192454313</v>
      </c>
    </row>
    <row r="11" spans="1:6">
      <c r="B11" s="174" t="s">
        <v>42</v>
      </c>
      <c r="C11" s="175">
        <v>3927879000</v>
      </c>
      <c r="D11" s="174" t="s">
        <v>46</v>
      </c>
      <c r="E11" s="176">
        <v>349690277</v>
      </c>
    </row>
    <row r="12" spans="1:6">
      <c r="B12" s="174" t="s">
        <v>43</v>
      </c>
      <c r="C12" s="175">
        <v>577916534</v>
      </c>
      <c r="D12" s="177"/>
      <c r="E12" s="178"/>
    </row>
    <row r="13" spans="1:6">
      <c r="B13" s="174" t="s">
        <v>10</v>
      </c>
      <c r="C13" s="175">
        <v>348476421</v>
      </c>
      <c r="D13" s="179"/>
      <c r="E13" s="180"/>
    </row>
    <row r="14" spans="1:6">
      <c r="B14" s="174" t="s">
        <v>44</v>
      </c>
      <c r="C14" s="181"/>
      <c r="D14" s="179"/>
      <c r="E14" s="180"/>
    </row>
    <row r="15" spans="1:6" s="1" customFormat="1" ht="31.5">
      <c r="B15" s="182" t="s">
        <v>11</v>
      </c>
      <c r="C15" s="183">
        <v>326816989</v>
      </c>
      <c r="D15" s="184"/>
      <c r="E15" s="185"/>
    </row>
    <row r="16" spans="1:6">
      <c r="B16" s="29" t="s">
        <v>12</v>
      </c>
      <c r="C16" s="30">
        <f>C7-E7</f>
        <v>1984072</v>
      </c>
      <c r="D16" s="186"/>
      <c r="E16" s="187"/>
    </row>
    <row r="17" spans="2:5" s="3" customFormat="1" ht="48.75" customHeight="1">
      <c r="B17" s="72"/>
      <c r="C17" s="72"/>
      <c r="D17" s="72"/>
      <c r="E17" s="72"/>
    </row>
  </sheetData>
  <mergeCells count="5">
    <mergeCell ref="D1:E1"/>
    <mergeCell ref="B3:E3"/>
    <mergeCell ref="B4:E4"/>
    <mergeCell ref="D5:E5"/>
    <mergeCell ref="B17:E17"/>
  </mergeCells>
  <pageMargins left="0.32" right="0.5" top="0.75" bottom="0.75" header="0.3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5" sqref="J15"/>
    </sheetView>
  </sheetViews>
  <sheetFormatPr defaultColWidth="9.140625" defaultRowHeight="15.75"/>
  <cols>
    <col min="1" max="1" width="5" style="2" customWidth="1"/>
    <col min="2" max="2" width="46" style="24" customWidth="1"/>
    <col min="3" max="3" width="13.7109375" style="25" customWidth="1"/>
    <col min="4" max="4" width="14.7109375" style="26" customWidth="1"/>
    <col min="5" max="5" width="16.28515625" style="25" customWidth="1"/>
    <col min="6" max="6" width="17.140625" style="25" customWidth="1"/>
    <col min="7" max="7" width="10.140625" style="27" customWidth="1"/>
    <col min="8" max="8" width="13.7109375" style="27" customWidth="1"/>
    <col min="9" max="9" width="20.5703125" style="2" customWidth="1"/>
    <col min="10" max="10" width="17.7109375" style="2" customWidth="1"/>
    <col min="11" max="16384" width="9.140625" style="2"/>
  </cols>
  <sheetData>
    <row r="1" spans="1:10" s="1" customFormat="1" ht="19.5" customHeight="1">
      <c r="A1" s="74" t="str">
        <f>'116'!B1</f>
        <v>UBND xã Đại Sảo</v>
      </c>
      <c r="B1" s="74"/>
      <c r="C1" s="7"/>
      <c r="D1" s="10"/>
      <c r="E1" s="7"/>
      <c r="F1" s="73" t="s">
        <v>38</v>
      </c>
      <c r="G1" s="73"/>
      <c r="H1" s="73"/>
    </row>
    <row r="3" spans="1:10" s="1" customFormat="1">
      <c r="A3" s="69" t="s">
        <v>123</v>
      </c>
      <c r="B3" s="69"/>
      <c r="C3" s="69"/>
      <c r="D3" s="69"/>
      <c r="E3" s="69"/>
      <c r="F3" s="69"/>
      <c r="G3" s="69"/>
      <c r="H3" s="69"/>
    </row>
    <row r="4" spans="1:10" s="3" customFormat="1">
      <c r="A4" s="70" t="s">
        <v>1</v>
      </c>
      <c r="B4" s="70"/>
      <c r="C4" s="70"/>
      <c r="D4" s="70"/>
      <c r="E4" s="70"/>
      <c r="F4" s="70"/>
      <c r="G4" s="70"/>
      <c r="H4" s="70"/>
    </row>
    <row r="5" spans="1:10" s="3" customFormat="1">
      <c r="B5" s="11"/>
      <c r="C5" s="12"/>
      <c r="D5" s="13"/>
      <c r="E5" s="12"/>
      <c r="F5" s="75" t="s">
        <v>70</v>
      </c>
      <c r="G5" s="75"/>
      <c r="H5" s="75"/>
    </row>
    <row r="6" spans="1:10" s="8" customFormat="1" ht="22.5" customHeight="1">
      <c r="A6" s="76" t="s">
        <v>14</v>
      </c>
      <c r="B6" s="78" t="s">
        <v>2</v>
      </c>
      <c r="C6" s="80" t="s">
        <v>15</v>
      </c>
      <c r="D6" s="81"/>
      <c r="E6" s="82" t="s">
        <v>3</v>
      </c>
      <c r="F6" s="83"/>
      <c r="G6" s="84" t="s">
        <v>16</v>
      </c>
      <c r="H6" s="85"/>
    </row>
    <row r="7" spans="1:10" s="8" customFormat="1" ht="22.5" customHeight="1">
      <c r="A7" s="77"/>
      <c r="B7" s="79"/>
      <c r="C7" s="48" t="s">
        <v>17</v>
      </c>
      <c r="D7" s="49" t="s">
        <v>18</v>
      </c>
      <c r="E7" s="48" t="s">
        <v>17</v>
      </c>
      <c r="F7" s="48" t="s">
        <v>18</v>
      </c>
      <c r="G7" s="50" t="s">
        <v>17</v>
      </c>
      <c r="H7" s="50" t="s">
        <v>18</v>
      </c>
    </row>
    <row r="8" spans="1:10" s="9" customFormat="1">
      <c r="A8" s="15" t="s">
        <v>19</v>
      </c>
      <c r="B8" s="16" t="s">
        <v>20</v>
      </c>
      <c r="C8" s="17">
        <v>1</v>
      </c>
      <c r="D8" s="17">
        <v>2</v>
      </c>
      <c r="E8" s="17">
        <v>3</v>
      </c>
      <c r="F8" s="17">
        <v>4</v>
      </c>
      <c r="G8" s="18" t="s">
        <v>21</v>
      </c>
      <c r="H8" s="18" t="s">
        <v>22</v>
      </c>
    </row>
    <row r="9" spans="1:10" s="1" customFormat="1">
      <c r="A9" s="19"/>
      <c r="B9" s="20" t="s">
        <v>23</v>
      </c>
      <c r="C9" s="21">
        <f>C10+C19+C27+C31</f>
        <v>4227299000</v>
      </c>
      <c r="D9" s="21">
        <f>D10+D19+D27+D31</f>
        <v>4227299000</v>
      </c>
      <c r="E9" s="21">
        <f>E10+E19+E29+E30+E31</f>
        <v>5266546376</v>
      </c>
      <c r="F9" s="21">
        <f>F10+F19+F29+F30+F31</f>
        <v>5260641876</v>
      </c>
      <c r="G9" s="22">
        <f>E9/C9%</f>
        <v>124.58419373694645</v>
      </c>
      <c r="H9" s="22">
        <f>F9/D9%</f>
        <v>124.44451826095103</v>
      </c>
      <c r="I9" s="23"/>
      <c r="J9" s="64"/>
    </row>
    <row r="10" spans="1:10" s="1" customFormat="1">
      <c r="A10" s="152" t="s">
        <v>24</v>
      </c>
      <c r="B10" s="153" t="s">
        <v>47</v>
      </c>
      <c r="C10" s="154">
        <f>SUM(C11:C18)</f>
        <v>29500000</v>
      </c>
      <c r="D10" s="154">
        <f>SUM(D11:D18)</f>
        <v>29500000</v>
      </c>
      <c r="E10" s="154">
        <f>SUM(E11:E18)</f>
        <v>29500000</v>
      </c>
      <c r="F10" s="154">
        <f>SUM(F11:F18)</f>
        <v>29500000</v>
      </c>
      <c r="G10" s="155">
        <f>E10/C10%</f>
        <v>100</v>
      </c>
      <c r="H10" s="188">
        <f>F10/D10%</f>
        <v>100</v>
      </c>
      <c r="I10" s="23"/>
    </row>
    <row r="11" spans="1:10">
      <c r="A11" s="156"/>
      <c r="B11" s="157" t="s">
        <v>48</v>
      </c>
      <c r="C11" s="158">
        <v>24500000</v>
      </c>
      <c r="D11" s="158">
        <f>C11</f>
        <v>24500000</v>
      </c>
      <c r="E11" s="158">
        <f>F11</f>
        <v>25300000</v>
      </c>
      <c r="F11" s="158">
        <v>25300000</v>
      </c>
      <c r="G11" s="159">
        <f t="shared" ref="G11:H11" si="0">E11/C11%</f>
        <v>103.26530612244898</v>
      </c>
      <c r="H11" s="189">
        <f t="shared" si="0"/>
        <v>103.26530612244898</v>
      </c>
    </row>
    <row r="12" spans="1:10" ht="16.5" customHeight="1">
      <c r="A12" s="156"/>
      <c r="B12" s="157" t="s">
        <v>49</v>
      </c>
      <c r="C12" s="158"/>
      <c r="D12" s="158"/>
      <c r="E12" s="158"/>
      <c r="F12" s="158"/>
      <c r="G12" s="159"/>
      <c r="H12" s="189"/>
    </row>
    <row r="13" spans="1:10">
      <c r="A13" s="156"/>
      <c r="B13" s="157" t="s">
        <v>50</v>
      </c>
      <c r="C13" s="158"/>
      <c r="D13" s="158"/>
      <c r="E13" s="158"/>
      <c r="F13" s="158"/>
      <c r="G13" s="159"/>
      <c r="H13" s="189"/>
    </row>
    <row r="14" spans="1:10">
      <c r="A14" s="156"/>
      <c r="B14" s="157" t="s">
        <v>51</v>
      </c>
      <c r="C14" s="158"/>
      <c r="D14" s="158"/>
      <c r="E14" s="158"/>
      <c r="F14" s="158"/>
      <c r="G14" s="159"/>
      <c r="H14" s="189"/>
    </row>
    <row r="15" spans="1:10" ht="31.5">
      <c r="A15" s="156"/>
      <c r="B15" s="157" t="s">
        <v>52</v>
      </c>
      <c r="C15" s="158"/>
      <c r="D15" s="158"/>
      <c r="E15" s="158"/>
      <c r="F15" s="158"/>
      <c r="G15" s="159"/>
      <c r="H15" s="189"/>
    </row>
    <row r="16" spans="1:10">
      <c r="A16" s="156"/>
      <c r="B16" s="157" t="s">
        <v>53</v>
      </c>
      <c r="C16" s="158"/>
      <c r="D16" s="158"/>
      <c r="E16" s="158"/>
      <c r="F16" s="158"/>
      <c r="G16" s="159"/>
      <c r="H16" s="189"/>
    </row>
    <row r="17" spans="1:8">
      <c r="A17" s="156"/>
      <c r="B17" s="157" t="s">
        <v>54</v>
      </c>
      <c r="C17" s="158"/>
      <c r="D17" s="158"/>
      <c r="E17" s="160"/>
      <c r="F17" s="158"/>
      <c r="G17" s="159"/>
      <c r="H17" s="189"/>
    </row>
    <row r="18" spans="1:8">
      <c r="A18" s="156"/>
      <c r="B18" s="157" t="s">
        <v>55</v>
      </c>
      <c r="C18" s="158">
        <v>5000000</v>
      </c>
      <c r="D18" s="158">
        <v>5000000</v>
      </c>
      <c r="E18" s="160">
        <v>4200000</v>
      </c>
      <c r="F18" s="158">
        <v>4200000</v>
      </c>
      <c r="G18" s="159">
        <f>E18/C18%</f>
        <v>84</v>
      </c>
      <c r="H18" s="189">
        <f>F18/D18%</f>
        <v>84</v>
      </c>
    </row>
    <row r="19" spans="1:8" s="1" customFormat="1" ht="17.25" customHeight="1">
      <c r="A19" s="161" t="s">
        <v>25</v>
      </c>
      <c r="B19" s="162" t="s">
        <v>26</v>
      </c>
      <c r="C19" s="163">
        <f>SUM(C20:C26)</f>
        <v>59000000</v>
      </c>
      <c r="D19" s="163">
        <f>SUM(D20:D26)</f>
        <v>59000000</v>
      </c>
      <c r="E19" s="164">
        <f>SUM(E20:E26)</f>
        <v>55957432</v>
      </c>
      <c r="F19" s="163">
        <f>SUM(F20:F26)</f>
        <v>50052932</v>
      </c>
      <c r="G19" s="165">
        <f>E19/C19%</f>
        <v>94.843105084745758</v>
      </c>
      <c r="H19" s="190">
        <f>F19/D19%</f>
        <v>84.835477966101692</v>
      </c>
    </row>
    <row r="20" spans="1:8">
      <c r="A20" s="156">
        <v>1</v>
      </c>
      <c r="B20" s="157" t="s">
        <v>27</v>
      </c>
      <c r="C20" s="158"/>
      <c r="D20" s="158"/>
      <c r="E20" s="160"/>
      <c r="F20" s="158"/>
      <c r="G20" s="159"/>
      <c r="H20" s="189"/>
    </row>
    <row r="21" spans="1:8">
      <c r="A21" s="156"/>
      <c r="B21" s="157" t="s">
        <v>56</v>
      </c>
      <c r="C21" s="158"/>
      <c r="D21" s="158"/>
      <c r="E21" s="160"/>
      <c r="F21" s="158"/>
      <c r="G21" s="159"/>
      <c r="H21" s="189"/>
    </row>
    <row r="22" spans="1:8" ht="31.5">
      <c r="A22" s="156"/>
      <c r="B22" s="157" t="s">
        <v>28</v>
      </c>
      <c r="C22" s="158">
        <v>40000000</v>
      </c>
      <c r="D22" s="158">
        <v>40000000</v>
      </c>
      <c r="E22" s="160">
        <v>3944000</v>
      </c>
      <c r="F22" s="158">
        <v>3944000</v>
      </c>
      <c r="G22" s="159">
        <f>E22/C22%</f>
        <v>9.86</v>
      </c>
      <c r="H22" s="189">
        <f>F22/D22%</f>
        <v>9.86</v>
      </c>
    </row>
    <row r="23" spans="1:8">
      <c r="A23" s="156"/>
      <c r="B23" s="157" t="s">
        <v>29</v>
      </c>
      <c r="C23" s="158">
        <v>4500000</v>
      </c>
      <c r="D23" s="158">
        <v>4500000</v>
      </c>
      <c r="E23" s="160">
        <v>3300000</v>
      </c>
      <c r="F23" s="158">
        <f>E23</f>
        <v>3300000</v>
      </c>
      <c r="G23" s="159">
        <f>E23/C23%</f>
        <v>73.333333333333329</v>
      </c>
      <c r="H23" s="189">
        <f>F23/D23%</f>
        <v>73.333333333333329</v>
      </c>
    </row>
    <row r="24" spans="1:8">
      <c r="A24" s="156"/>
      <c r="B24" s="157" t="s">
        <v>72</v>
      </c>
      <c r="C24" s="158"/>
      <c r="D24" s="158"/>
      <c r="E24" s="160">
        <f>F24</f>
        <v>7385290</v>
      </c>
      <c r="F24" s="158">
        <v>7385290</v>
      </c>
      <c r="G24" s="159"/>
      <c r="H24" s="189"/>
    </row>
    <row r="25" spans="1:8">
      <c r="A25" s="156">
        <v>2</v>
      </c>
      <c r="B25" s="157" t="s">
        <v>71</v>
      </c>
      <c r="C25" s="158">
        <v>5500000</v>
      </c>
      <c r="D25" s="158">
        <v>5500000</v>
      </c>
      <c r="E25" s="158">
        <f>F25</f>
        <v>35423642</v>
      </c>
      <c r="F25" s="158">
        <v>35423642</v>
      </c>
      <c r="G25" s="159">
        <f>E25/C25%</f>
        <v>644.06621818181816</v>
      </c>
      <c r="H25" s="189">
        <f>F25/D25%</f>
        <v>644.06621818181816</v>
      </c>
    </row>
    <row r="26" spans="1:8">
      <c r="A26" s="156">
        <v>3</v>
      </c>
      <c r="B26" s="157" t="s">
        <v>57</v>
      </c>
      <c r="C26" s="158">
        <v>9000000</v>
      </c>
      <c r="D26" s="158">
        <v>9000000</v>
      </c>
      <c r="E26" s="158">
        <v>5904500</v>
      </c>
      <c r="F26" s="158"/>
      <c r="G26" s="159">
        <f>E26/C26%</f>
        <v>65.605555555555554</v>
      </c>
      <c r="H26" s="189"/>
    </row>
    <row r="27" spans="1:8" ht="31.5">
      <c r="A27" s="156"/>
      <c r="B27" s="162" t="s">
        <v>58</v>
      </c>
      <c r="C27" s="163"/>
      <c r="D27" s="163"/>
      <c r="E27" s="163"/>
      <c r="F27" s="158"/>
      <c r="G27" s="159"/>
      <c r="H27" s="189"/>
    </row>
    <row r="28" spans="1:8" ht="31.5">
      <c r="A28" s="156"/>
      <c r="B28" s="162" t="s">
        <v>31</v>
      </c>
      <c r="C28" s="163"/>
      <c r="D28" s="163"/>
      <c r="E28" s="163"/>
      <c r="F28" s="158"/>
      <c r="G28" s="159"/>
      <c r="H28" s="189"/>
    </row>
    <row r="29" spans="1:8" s="1" customFormat="1">
      <c r="A29" s="161" t="s">
        <v>30</v>
      </c>
      <c r="B29" s="162" t="s">
        <v>33</v>
      </c>
      <c r="C29" s="163"/>
      <c r="D29" s="163"/>
      <c r="E29" s="163">
        <f>F29</f>
        <v>326816989</v>
      </c>
      <c r="F29" s="163">
        <v>326816989</v>
      </c>
      <c r="G29" s="165"/>
      <c r="H29" s="190"/>
    </row>
    <row r="30" spans="1:8" s="1" customFormat="1">
      <c r="A30" s="161" t="s">
        <v>32</v>
      </c>
      <c r="B30" s="162" t="s">
        <v>35</v>
      </c>
      <c r="C30" s="163"/>
      <c r="D30" s="163"/>
      <c r="E30" s="163">
        <f>F30</f>
        <v>348476421</v>
      </c>
      <c r="F30" s="163">
        <v>348476421</v>
      </c>
      <c r="G30" s="165"/>
      <c r="H30" s="190"/>
    </row>
    <row r="31" spans="1:8" s="1" customFormat="1">
      <c r="A31" s="161" t="s">
        <v>34</v>
      </c>
      <c r="B31" s="162" t="s">
        <v>37</v>
      </c>
      <c r="C31" s="163">
        <f>C32+C33</f>
        <v>4138799000</v>
      </c>
      <c r="D31" s="163">
        <f>D32+D33</f>
        <v>4138799000</v>
      </c>
      <c r="E31" s="163">
        <f>E32+E33</f>
        <v>4505795534</v>
      </c>
      <c r="F31" s="163">
        <f>F32+F33</f>
        <v>4505795534</v>
      </c>
      <c r="G31" s="165">
        <f t="shared" ref="G31:H33" si="1">E31/C31%</f>
        <v>108.86722293109668</v>
      </c>
      <c r="H31" s="190">
        <f t="shared" si="1"/>
        <v>108.86722293109668</v>
      </c>
    </row>
    <row r="32" spans="1:8" s="1" customFormat="1">
      <c r="A32" s="161" t="s">
        <v>36</v>
      </c>
      <c r="B32" s="157" t="s">
        <v>42</v>
      </c>
      <c r="C32" s="158">
        <v>3927879000</v>
      </c>
      <c r="D32" s="158">
        <f>C32</f>
        <v>3927879000</v>
      </c>
      <c r="E32" s="158">
        <v>3927879000</v>
      </c>
      <c r="F32" s="158">
        <v>3927879000</v>
      </c>
      <c r="G32" s="159">
        <f t="shared" si="1"/>
        <v>100</v>
      </c>
      <c r="H32" s="189">
        <f t="shared" si="1"/>
        <v>100</v>
      </c>
    </row>
    <row r="33" spans="1:8">
      <c r="A33" s="166"/>
      <c r="B33" s="167" t="s">
        <v>43</v>
      </c>
      <c r="C33" s="168">
        <v>210920000</v>
      </c>
      <c r="D33" s="168">
        <v>210920000</v>
      </c>
      <c r="E33" s="168">
        <v>577916534</v>
      </c>
      <c r="F33" s="169">
        <v>577916534</v>
      </c>
      <c r="G33" s="170">
        <f t="shared" si="1"/>
        <v>273.99797743220176</v>
      </c>
      <c r="H33" s="191">
        <f t="shared" si="1"/>
        <v>273.99797743220176</v>
      </c>
    </row>
    <row r="37" spans="1:8">
      <c r="C37" s="26"/>
    </row>
  </sheetData>
  <mergeCells count="10">
    <mergeCell ref="A6:A7"/>
    <mergeCell ref="B6:B7"/>
    <mergeCell ref="C6:D6"/>
    <mergeCell ref="E6:F6"/>
    <mergeCell ref="G6:H6"/>
    <mergeCell ref="A3:H3"/>
    <mergeCell ref="F1:H1"/>
    <mergeCell ref="A1:B1"/>
    <mergeCell ref="A4:H4"/>
    <mergeCell ref="F5:H5"/>
  </mergeCells>
  <pageMargins left="0.53" right="0" top="0.25" bottom="0.23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SheetLayoutView="100" workbookViewId="0">
      <selection activeCell="P50" sqref="P50:R50"/>
    </sheetView>
  </sheetViews>
  <sheetFormatPr defaultColWidth="9.140625" defaultRowHeight="15"/>
  <cols>
    <col min="1" max="1" width="1" style="32" customWidth="1"/>
    <col min="2" max="2" width="6.28515625" style="32" customWidth="1"/>
    <col min="3" max="3" width="16.5703125" style="32" customWidth="1"/>
    <col min="4" max="4" width="9.42578125" style="32" customWidth="1"/>
    <col min="5" max="5" width="4.28515625" style="32" hidden="1" customWidth="1"/>
    <col min="6" max="6" width="8.85546875" style="32" customWidth="1"/>
    <col min="7" max="7" width="5.5703125" style="32" customWidth="1"/>
    <col min="8" max="8" width="1.7109375" style="32" customWidth="1"/>
    <col min="9" max="9" width="9.5703125" style="32" customWidth="1"/>
    <col min="10" max="11" width="16.42578125" style="32" customWidth="1"/>
    <col min="12" max="12" width="16.85546875" style="32" customWidth="1"/>
    <col min="13" max="13" width="4.85546875" style="32" customWidth="1"/>
    <col min="14" max="14" width="9.140625" style="32"/>
    <col min="15" max="15" width="2" style="32" customWidth="1"/>
    <col min="16" max="16" width="4.7109375" style="32" customWidth="1"/>
    <col min="17" max="17" width="1.28515625" style="32" customWidth="1"/>
    <col min="18" max="18" width="4.140625" style="32" customWidth="1"/>
    <col min="19" max="19" width="6.42578125" style="32" customWidth="1"/>
    <col min="20" max="20" width="5" style="32" customWidth="1"/>
    <col min="21" max="21" width="5.42578125" style="32" customWidth="1"/>
    <col min="22" max="22" width="17.5703125" style="32" bestFit="1" customWidth="1"/>
    <col min="23" max="23" width="9.140625" style="32"/>
    <col min="24" max="24" width="15.7109375" style="32" bestFit="1" customWidth="1"/>
    <col min="25" max="25" width="18.140625" style="32" customWidth="1"/>
    <col min="26" max="16384" width="9.140625" style="32"/>
  </cols>
  <sheetData>
    <row r="1" spans="1:25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5" t="s">
        <v>93</v>
      </c>
      <c r="O1" s="95"/>
      <c r="P1" s="95"/>
      <c r="Q1" s="95"/>
      <c r="R1" s="95"/>
      <c r="S1" s="95"/>
      <c r="T1" s="95"/>
      <c r="U1" s="95"/>
      <c r="V1" s="31"/>
    </row>
    <row r="2" spans="1:25" ht="14.25" customHeight="1">
      <c r="A2" s="89"/>
      <c r="B2" s="89"/>
      <c r="C2" s="34" t="s">
        <v>79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95"/>
      <c r="O2" s="95"/>
      <c r="P2" s="95"/>
      <c r="Q2" s="95"/>
      <c r="R2" s="95"/>
      <c r="S2" s="95"/>
      <c r="T2" s="95"/>
      <c r="U2" s="95"/>
      <c r="V2" s="31"/>
    </row>
    <row r="3" spans="1:25" ht="14.25" customHeight="1">
      <c r="A3" s="89"/>
      <c r="B3" s="89"/>
      <c r="C3" s="94" t="s">
        <v>80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89"/>
      <c r="R3" s="89"/>
      <c r="S3" s="89"/>
      <c r="T3" s="89"/>
      <c r="U3" s="89"/>
      <c r="V3" s="31"/>
    </row>
    <row r="4" spans="1:25" ht="15.75">
      <c r="A4" s="89"/>
      <c r="B4" s="89"/>
      <c r="C4" s="94" t="s">
        <v>127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89"/>
      <c r="R4" s="89"/>
      <c r="S4" s="89"/>
      <c r="T4" s="89"/>
      <c r="U4" s="89"/>
      <c r="V4" s="31"/>
    </row>
    <row r="5" spans="1:25" ht="21.75" customHeight="1">
      <c r="B5" s="90" t="s">
        <v>124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31"/>
    </row>
    <row r="6" spans="1:25" ht="15.75" customHeight="1"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31"/>
    </row>
    <row r="7" spans="1: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31"/>
    </row>
    <row r="8" spans="1:25" s="42" customFormat="1" ht="18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 t="s">
        <v>70</v>
      </c>
      <c r="S8" s="93"/>
      <c r="T8" s="93"/>
      <c r="U8" s="93"/>
      <c r="V8" s="41"/>
    </row>
    <row r="9" spans="1:25" s="42" customFormat="1" ht="15" customHeight="1">
      <c r="B9" s="87" t="s">
        <v>81</v>
      </c>
      <c r="C9" s="87"/>
      <c r="D9" s="87"/>
      <c r="E9" s="87"/>
      <c r="F9" s="88" t="s">
        <v>82</v>
      </c>
      <c r="G9" s="88"/>
      <c r="H9" s="88"/>
      <c r="I9" s="88"/>
      <c r="J9" s="88"/>
      <c r="K9" s="87" t="s">
        <v>83</v>
      </c>
      <c r="L9" s="87"/>
      <c r="M9" s="87"/>
      <c r="N9" s="87"/>
      <c r="O9" s="87"/>
      <c r="P9" s="87" t="s">
        <v>84</v>
      </c>
      <c r="Q9" s="87"/>
      <c r="R9" s="87"/>
      <c r="S9" s="87"/>
      <c r="T9" s="87"/>
      <c r="U9" s="87"/>
      <c r="V9" s="41"/>
    </row>
    <row r="10" spans="1:25" s="42" customFormat="1" ht="15.75" customHeight="1">
      <c r="B10" s="87"/>
      <c r="C10" s="87"/>
      <c r="D10" s="87"/>
      <c r="E10" s="87"/>
      <c r="F10" s="87" t="s">
        <v>40</v>
      </c>
      <c r="G10" s="87"/>
      <c r="H10" s="87"/>
      <c r="I10" s="43" t="s">
        <v>85</v>
      </c>
      <c r="J10" s="43" t="s">
        <v>86</v>
      </c>
      <c r="K10" s="43" t="s">
        <v>40</v>
      </c>
      <c r="L10" s="43" t="s">
        <v>85</v>
      </c>
      <c r="M10" s="87" t="s">
        <v>86</v>
      </c>
      <c r="N10" s="87"/>
      <c r="O10" s="87"/>
      <c r="P10" s="87" t="s">
        <v>40</v>
      </c>
      <c r="Q10" s="87"/>
      <c r="R10" s="87"/>
      <c r="S10" s="43" t="s">
        <v>85</v>
      </c>
      <c r="T10" s="87" t="s">
        <v>86</v>
      </c>
      <c r="U10" s="87"/>
    </row>
    <row r="11" spans="1:25" s="42" customFormat="1" ht="31.5">
      <c r="B11" s="86">
        <v>1</v>
      </c>
      <c r="C11" s="86"/>
      <c r="D11" s="86"/>
      <c r="E11" s="86"/>
      <c r="F11" s="86">
        <v>2</v>
      </c>
      <c r="G11" s="86"/>
      <c r="H11" s="86"/>
      <c r="I11" s="44">
        <v>3</v>
      </c>
      <c r="J11" s="44">
        <v>4</v>
      </c>
      <c r="K11" s="44">
        <v>5</v>
      </c>
      <c r="L11" s="44">
        <v>6</v>
      </c>
      <c r="M11" s="86">
        <v>7</v>
      </c>
      <c r="N11" s="86"/>
      <c r="O11" s="86"/>
      <c r="P11" s="86" t="s">
        <v>87</v>
      </c>
      <c r="Q11" s="86"/>
      <c r="R11" s="86"/>
      <c r="S11" s="44" t="s">
        <v>88</v>
      </c>
      <c r="T11" s="86" t="s">
        <v>89</v>
      </c>
      <c r="U11" s="86"/>
    </row>
    <row r="12" spans="1:25" s="42" customFormat="1" ht="18.75" customHeight="1">
      <c r="B12" s="120" t="s">
        <v>94</v>
      </c>
      <c r="C12" s="120"/>
      <c r="D12" s="120"/>
      <c r="E12" s="120"/>
      <c r="F12" s="121">
        <f>F13+F16+F17+F18+F19+F20+F21+F22+F23+F29+F46+F52</f>
        <v>4867060748</v>
      </c>
      <c r="G12" s="121"/>
      <c r="H12" s="121"/>
      <c r="I12" s="122"/>
      <c r="J12" s="122">
        <f>F12</f>
        <v>4867060748</v>
      </c>
      <c r="K12" s="122">
        <f>K13+K16+K17+K18+K19+K20+K21+K22+K23+K29+K46+K52+K53+K54</f>
        <v>5258657804</v>
      </c>
      <c r="L12" s="122">
        <f>L24</f>
        <v>0</v>
      </c>
      <c r="M12" s="121">
        <f>M13+M19+M20+M21+M23+M29+M46+M54+M53</f>
        <v>5258657804</v>
      </c>
      <c r="N12" s="121"/>
      <c r="O12" s="121"/>
      <c r="P12" s="123">
        <f>K12/F12%</f>
        <v>108.0458633305721</v>
      </c>
      <c r="Q12" s="124"/>
      <c r="R12" s="124"/>
      <c r="S12" s="125"/>
      <c r="T12" s="126">
        <f>M12/J12%</f>
        <v>108.0458633305721</v>
      </c>
      <c r="U12" s="127"/>
      <c r="Y12" s="65"/>
    </row>
    <row r="13" spans="1:25" s="42" customFormat="1" ht="31.5" customHeight="1">
      <c r="B13" s="128" t="s">
        <v>98</v>
      </c>
      <c r="C13" s="128"/>
      <c r="D13" s="128"/>
      <c r="E13" s="128"/>
      <c r="F13" s="129">
        <f>I13+J13</f>
        <v>699942888</v>
      </c>
      <c r="G13" s="129"/>
      <c r="H13" s="129"/>
      <c r="I13" s="130"/>
      <c r="J13" s="130">
        <f>J14+J15</f>
        <v>699942888</v>
      </c>
      <c r="K13" s="130">
        <f>M13</f>
        <v>695138288</v>
      </c>
      <c r="L13" s="130"/>
      <c r="M13" s="131">
        <f>M14+M15</f>
        <v>695138288</v>
      </c>
      <c r="N13" s="131"/>
      <c r="O13" s="131"/>
      <c r="P13" s="132">
        <f>M13/F13%</f>
        <v>99.313572566794903</v>
      </c>
      <c r="Q13" s="132"/>
      <c r="R13" s="132"/>
      <c r="S13" s="133"/>
      <c r="T13" s="134">
        <f>M13/J13%</f>
        <v>99.313572566794903</v>
      </c>
      <c r="U13" s="134"/>
    </row>
    <row r="14" spans="1:25" s="42" customFormat="1" ht="15" customHeight="1">
      <c r="B14" s="128" t="s">
        <v>73</v>
      </c>
      <c r="C14" s="128"/>
      <c r="D14" s="128"/>
      <c r="E14" s="128"/>
      <c r="F14" s="129">
        <f t="shared" ref="F14:F28" si="0">I14+J14</f>
        <v>553646408</v>
      </c>
      <c r="G14" s="129"/>
      <c r="H14" s="129"/>
      <c r="I14" s="130"/>
      <c r="J14" s="130">
        <v>553646408</v>
      </c>
      <c r="K14" s="130">
        <f t="shared" ref="K14:K34" si="1">M14</f>
        <v>552091808</v>
      </c>
      <c r="L14" s="130"/>
      <c r="M14" s="131">
        <v>552091808</v>
      </c>
      <c r="N14" s="131"/>
      <c r="O14" s="131"/>
      <c r="P14" s="132">
        <f>K14/F14%</f>
        <v>99.719207064737247</v>
      </c>
      <c r="Q14" s="132"/>
      <c r="R14" s="132"/>
      <c r="S14" s="133"/>
      <c r="T14" s="134">
        <f t="shared" ref="T14:T23" si="2">M14/J14%</f>
        <v>99.719207064737247</v>
      </c>
      <c r="U14" s="134"/>
      <c r="V14" s="41"/>
    </row>
    <row r="15" spans="1:25" s="42" customFormat="1" ht="15" customHeight="1">
      <c r="B15" s="128" t="s">
        <v>74</v>
      </c>
      <c r="C15" s="128"/>
      <c r="D15" s="128"/>
      <c r="E15" s="128"/>
      <c r="F15" s="129">
        <f t="shared" si="0"/>
        <v>146296480</v>
      </c>
      <c r="G15" s="129"/>
      <c r="H15" s="129"/>
      <c r="I15" s="130"/>
      <c r="J15" s="130">
        <v>146296480</v>
      </c>
      <c r="K15" s="130">
        <f t="shared" si="1"/>
        <v>143046480</v>
      </c>
      <c r="L15" s="130"/>
      <c r="M15" s="131">
        <v>143046480</v>
      </c>
      <c r="N15" s="131"/>
      <c r="O15" s="131"/>
      <c r="P15" s="132">
        <f t="shared" ref="P15:P23" si="3">K15/F15%</f>
        <v>97.778483802207674</v>
      </c>
      <c r="Q15" s="132"/>
      <c r="R15" s="132"/>
      <c r="S15" s="133"/>
      <c r="T15" s="134">
        <f t="shared" si="2"/>
        <v>97.778483802207674</v>
      </c>
      <c r="U15" s="134"/>
      <c r="V15" s="41"/>
    </row>
    <row r="16" spans="1:25" s="42" customFormat="1" ht="15" customHeight="1">
      <c r="B16" s="128" t="s">
        <v>99</v>
      </c>
      <c r="C16" s="128"/>
      <c r="D16" s="128"/>
      <c r="E16" s="128"/>
      <c r="F16" s="129">
        <f t="shared" si="0"/>
        <v>0</v>
      </c>
      <c r="G16" s="129"/>
      <c r="H16" s="129"/>
      <c r="I16" s="130"/>
      <c r="J16" s="130"/>
      <c r="K16" s="130">
        <f t="shared" si="1"/>
        <v>0</v>
      </c>
      <c r="L16" s="130"/>
      <c r="M16" s="131"/>
      <c r="N16" s="131"/>
      <c r="O16" s="131"/>
      <c r="P16" s="132"/>
      <c r="Q16" s="132"/>
      <c r="R16" s="132"/>
      <c r="S16" s="133"/>
      <c r="T16" s="134"/>
      <c r="U16" s="134"/>
      <c r="V16" s="41"/>
    </row>
    <row r="17" spans="2:24" s="42" customFormat="1" ht="15" customHeight="1">
      <c r="B17" s="128" t="s">
        <v>95</v>
      </c>
      <c r="C17" s="128"/>
      <c r="D17" s="128"/>
      <c r="E17" s="128"/>
      <c r="F17" s="129">
        <f t="shared" si="0"/>
        <v>0</v>
      </c>
      <c r="G17" s="129"/>
      <c r="H17" s="129"/>
      <c r="I17" s="130"/>
      <c r="J17" s="130"/>
      <c r="K17" s="130">
        <f t="shared" si="1"/>
        <v>0</v>
      </c>
      <c r="L17" s="130"/>
      <c r="M17" s="131"/>
      <c r="N17" s="131"/>
      <c r="O17" s="131"/>
      <c r="P17" s="132"/>
      <c r="Q17" s="132"/>
      <c r="R17" s="132"/>
      <c r="S17" s="133"/>
      <c r="T17" s="134"/>
      <c r="U17" s="134"/>
    </row>
    <row r="18" spans="2:24" s="42" customFormat="1" ht="15" customHeight="1">
      <c r="B18" s="128" t="s">
        <v>100</v>
      </c>
      <c r="C18" s="128"/>
      <c r="D18" s="128"/>
      <c r="E18" s="128"/>
      <c r="F18" s="129">
        <f t="shared" si="0"/>
        <v>0</v>
      </c>
      <c r="G18" s="129"/>
      <c r="H18" s="129"/>
      <c r="I18" s="130"/>
      <c r="J18" s="130"/>
      <c r="K18" s="130">
        <f t="shared" si="1"/>
        <v>0</v>
      </c>
      <c r="L18" s="130"/>
      <c r="M18" s="131"/>
      <c r="N18" s="131"/>
      <c r="O18" s="131"/>
      <c r="P18" s="132"/>
      <c r="Q18" s="132"/>
      <c r="R18" s="132"/>
      <c r="S18" s="133"/>
      <c r="T18" s="134"/>
      <c r="U18" s="134"/>
      <c r="V18" s="65"/>
    </row>
    <row r="19" spans="2:24" s="42" customFormat="1" ht="15" customHeight="1">
      <c r="B19" s="128" t="s">
        <v>101</v>
      </c>
      <c r="C19" s="128"/>
      <c r="D19" s="128"/>
      <c r="E19" s="128"/>
      <c r="F19" s="129">
        <f t="shared" si="0"/>
        <v>17000000</v>
      </c>
      <c r="G19" s="129"/>
      <c r="H19" s="129"/>
      <c r="I19" s="130"/>
      <c r="J19" s="130">
        <v>17000000</v>
      </c>
      <c r="K19" s="130">
        <f t="shared" si="1"/>
        <v>2460000</v>
      </c>
      <c r="L19" s="130"/>
      <c r="M19" s="131">
        <v>2460000</v>
      </c>
      <c r="N19" s="131"/>
      <c r="O19" s="131"/>
      <c r="P19" s="132">
        <f t="shared" si="3"/>
        <v>14.470588235294118</v>
      </c>
      <c r="Q19" s="132"/>
      <c r="R19" s="132"/>
      <c r="S19" s="133"/>
      <c r="T19" s="134">
        <f t="shared" si="2"/>
        <v>14.470588235294118</v>
      </c>
      <c r="U19" s="134"/>
      <c r="X19" s="65"/>
    </row>
    <row r="20" spans="2:24" s="42" customFormat="1" ht="15" customHeight="1">
      <c r="B20" s="128" t="s">
        <v>96</v>
      </c>
      <c r="C20" s="128"/>
      <c r="D20" s="128"/>
      <c r="E20" s="128"/>
      <c r="F20" s="129">
        <f t="shared" si="0"/>
        <v>32025600</v>
      </c>
      <c r="G20" s="129"/>
      <c r="H20" s="129"/>
      <c r="I20" s="130"/>
      <c r="J20" s="130">
        <v>32025600</v>
      </c>
      <c r="K20" s="130">
        <f t="shared" si="1"/>
        <v>29460600</v>
      </c>
      <c r="L20" s="130"/>
      <c r="M20" s="131">
        <v>29460600</v>
      </c>
      <c r="N20" s="131"/>
      <c r="O20" s="131"/>
      <c r="P20" s="132">
        <f t="shared" si="3"/>
        <v>91.990782374100718</v>
      </c>
      <c r="Q20" s="132"/>
      <c r="R20" s="132"/>
      <c r="S20" s="133"/>
      <c r="T20" s="134">
        <f t="shared" si="2"/>
        <v>91.990782374100718</v>
      </c>
      <c r="U20" s="134"/>
    </row>
    <row r="21" spans="2:24" s="42" customFormat="1" ht="15" customHeight="1">
      <c r="B21" s="128" t="s">
        <v>102</v>
      </c>
      <c r="C21" s="128"/>
      <c r="D21" s="128"/>
      <c r="E21" s="128"/>
      <c r="F21" s="129">
        <f t="shared" si="0"/>
        <v>18000000</v>
      </c>
      <c r="G21" s="129"/>
      <c r="H21" s="129"/>
      <c r="I21" s="130"/>
      <c r="J21" s="130">
        <v>18000000</v>
      </c>
      <c r="K21" s="130">
        <f t="shared" si="1"/>
        <v>17453000</v>
      </c>
      <c r="L21" s="130"/>
      <c r="M21" s="131">
        <v>17453000</v>
      </c>
      <c r="N21" s="131"/>
      <c r="O21" s="131"/>
      <c r="P21" s="132">
        <f t="shared" si="3"/>
        <v>96.961111111111109</v>
      </c>
      <c r="Q21" s="132"/>
      <c r="R21" s="132"/>
      <c r="S21" s="133"/>
      <c r="T21" s="134">
        <f t="shared" si="2"/>
        <v>96.961111111111109</v>
      </c>
      <c r="U21" s="134"/>
      <c r="V21" s="41"/>
    </row>
    <row r="22" spans="2:24" s="42" customFormat="1" ht="15" customHeight="1">
      <c r="B22" s="128" t="s">
        <v>97</v>
      </c>
      <c r="C22" s="128"/>
      <c r="D22" s="128"/>
      <c r="E22" s="128"/>
      <c r="F22" s="129">
        <f t="shared" si="0"/>
        <v>0</v>
      </c>
      <c r="G22" s="129"/>
      <c r="H22" s="129"/>
      <c r="I22" s="130"/>
      <c r="J22" s="130"/>
      <c r="K22" s="130">
        <f t="shared" si="1"/>
        <v>0</v>
      </c>
      <c r="L22" s="130"/>
      <c r="M22" s="131"/>
      <c r="N22" s="131"/>
      <c r="O22" s="131"/>
      <c r="P22" s="132"/>
      <c r="Q22" s="132"/>
      <c r="R22" s="132"/>
      <c r="S22" s="133"/>
      <c r="T22" s="134"/>
      <c r="U22" s="134"/>
    </row>
    <row r="23" spans="2:24" s="42" customFormat="1" ht="15" customHeight="1">
      <c r="B23" s="128" t="s">
        <v>103</v>
      </c>
      <c r="C23" s="128"/>
      <c r="D23" s="128"/>
      <c r="E23" s="128"/>
      <c r="F23" s="129">
        <f t="shared" si="0"/>
        <v>157821954</v>
      </c>
      <c r="G23" s="129"/>
      <c r="H23" s="129"/>
      <c r="I23" s="130"/>
      <c r="J23" s="130">
        <f>J25+J24</f>
        <v>157821954</v>
      </c>
      <c r="K23" s="130">
        <f t="shared" si="1"/>
        <v>157737513</v>
      </c>
      <c r="L23" s="130"/>
      <c r="M23" s="131">
        <f>M25+M24</f>
        <v>157737513</v>
      </c>
      <c r="N23" s="131"/>
      <c r="O23" s="131"/>
      <c r="P23" s="132">
        <f t="shared" si="3"/>
        <v>99.94649603692018</v>
      </c>
      <c r="Q23" s="132"/>
      <c r="R23" s="132"/>
      <c r="S23" s="133"/>
      <c r="T23" s="134">
        <f t="shared" si="2"/>
        <v>99.94649603692018</v>
      </c>
      <c r="U23" s="134"/>
      <c r="V23" s="41"/>
    </row>
    <row r="24" spans="2:24" s="42" customFormat="1" ht="18.75" customHeight="1">
      <c r="B24" s="128" t="s">
        <v>75</v>
      </c>
      <c r="C24" s="128"/>
      <c r="D24" s="128"/>
      <c r="E24" s="128"/>
      <c r="F24" s="129">
        <f t="shared" si="0"/>
        <v>10920000</v>
      </c>
      <c r="G24" s="129"/>
      <c r="H24" s="129"/>
      <c r="I24" s="130"/>
      <c r="J24" s="130">
        <v>10920000</v>
      </c>
      <c r="K24" s="130">
        <f t="shared" si="1"/>
        <v>10836728</v>
      </c>
      <c r="L24" s="130"/>
      <c r="M24" s="131">
        <v>10836728</v>
      </c>
      <c r="N24" s="131"/>
      <c r="O24" s="131"/>
      <c r="P24" s="132">
        <f t="shared" ref="P24:P25" si="4">K24/F24%</f>
        <v>99.237435897435901</v>
      </c>
      <c r="Q24" s="132"/>
      <c r="R24" s="132"/>
      <c r="S24" s="133"/>
      <c r="T24" s="134">
        <f t="shared" ref="T24:T25" si="5">M24/J24%</f>
        <v>99.237435897435901</v>
      </c>
      <c r="U24" s="134"/>
    </row>
    <row r="25" spans="2:24" s="42" customFormat="1" ht="15" customHeight="1">
      <c r="B25" s="128" t="s">
        <v>76</v>
      </c>
      <c r="C25" s="128"/>
      <c r="D25" s="128"/>
      <c r="E25" s="128"/>
      <c r="F25" s="129">
        <f t="shared" si="0"/>
        <v>146901954</v>
      </c>
      <c r="G25" s="129"/>
      <c r="H25" s="129"/>
      <c r="I25" s="130"/>
      <c r="J25" s="130">
        <v>146901954</v>
      </c>
      <c r="K25" s="130">
        <f t="shared" si="1"/>
        <v>146900785</v>
      </c>
      <c r="L25" s="130"/>
      <c r="M25" s="131">
        <v>146900785</v>
      </c>
      <c r="N25" s="131"/>
      <c r="O25" s="131"/>
      <c r="P25" s="132">
        <f t="shared" si="4"/>
        <v>99.999204231143167</v>
      </c>
      <c r="Q25" s="132"/>
      <c r="R25" s="132"/>
      <c r="S25" s="133"/>
      <c r="T25" s="134">
        <f t="shared" si="5"/>
        <v>99.999204231143167</v>
      </c>
      <c r="U25" s="134"/>
    </row>
    <row r="26" spans="2:24" s="42" customFormat="1" ht="15" customHeight="1">
      <c r="B26" s="128" t="s">
        <v>104</v>
      </c>
      <c r="C26" s="128"/>
      <c r="D26" s="128"/>
      <c r="E26" s="128"/>
      <c r="F26" s="129">
        <f t="shared" si="0"/>
        <v>0</v>
      </c>
      <c r="G26" s="129"/>
      <c r="H26" s="129"/>
      <c r="I26" s="130"/>
      <c r="J26" s="130"/>
      <c r="K26" s="130">
        <f t="shared" si="1"/>
        <v>0</v>
      </c>
      <c r="L26" s="130"/>
      <c r="M26" s="131"/>
      <c r="N26" s="131"/>
      <c r="O26" s="131"/>
      <c r="P26" s="132"/>
      <c r="Q26" s="132"/>
      <c r="R26" s="132"/>
      <c r="S26" s="133"/>
      <c r="T26" s="134"/>
      <c r="U26" s="134"/>
    </row>
    <row r="27" spans="2:24" s="42" customFormat="1" ht="15" customHeight="1">
      <c r="B27" s="128" t="s">
        <v>105</v>
      </c>
      <c r="C27" s="128"/>
      <c r="D27" s="128"/>
      <c r="E27" s="128"/>
      <c r="F27" s="129">
        <f t="shared" si="0"/>
        <v>0</v>
      </c>
      <c r="G27" s="129"/>
      <c r="H27" s="129"/>
      <c r="I27" s="130"/>
      <c r="J27" s="130"/>
      <c r="K27" s="130">
        <f t="shared" si="1"/>
        <v>0</v>
      </c>
      <c r="L27" s="130"/>
      <c r="M27" s="131"/>
      <c r="N27" s="131"/>
      <c r="O27" s="131"/>
      <c r="P27" s="132"/>
      <c r="Q27" s="132"/>
      <c r="R27" s="132"/>
      <c r="S27" s="133"/>
      <c r="T27" s="134"/>
      <c r="U27" s="134"/>
      <c r="V27" s="41"/>
    </row>
    <row r="28" spans="2:24" s="42" customFormat="1" ht="15" customHeight="1">
      <c r="B28" s="128" t="s">
        <v>77</v>
      </c>
      <c r="C28" s="128"/>
      <c r="D28" s="128"/>
      <c r="E28" s="128"/>
      <c r="F28" s="129">
        <f t="shared" si="0"/>
        <v>0</v>
      </c>
      <c r="G28" s="129"/>
      <c r="H28" s="129"/>
      <c r="I28" s="130"/>
      <c r="J28" s="130"/>
      <c r="K28" s="130">
        <f t="shared" si="1"/>
        <v>0</v>
      </c>
      <c r="L28" s="130"/>
      <c r="M28" s="131"/>
      <c r="N28" s="131"/>
      <c r="O28" s="131"/>
      <c r="P28" s="132"/>
      <c r="Q28" s="132"/>
      <c r="R28" s="132"/>
      <c r="S28" s="133"/>
      <c r="T28" s="134"/>
      <c r="U28" s="134"/>
      <c r="V28" s="41"/>
    </row>
    <row r="29" spans="2:24" ht="36" customHeight="1">
      <c r="B29" s="128" t="s">
        <v>108</v>
      </c>
      <c r="C29" s="128"/>
      <c r="D29" s="128"/>
      <c r="E29" s="128"/>
      <c r="F29" s="129">
        <f>F31+F32+F33+F34+F42+F43+F44+F45</f>
        <v>3843662306</v>
      </c>
      <c r="G29" s="129"/>
      <c r="H29" s="129"/>
      <c r="I29" s="130"/>
      <c r="J29" s="130">
        <f>F29</f>
        <v>3843662306</v>
      </c>
      <c r="K29" s="130">
        <f>K31+K32+K33+K34+K42+K43+K44+K45</f>
        <v>3715698089</v>
      </c>
      <c r="L29" s="130"/>
      <c r="M29" s="129">
        <v>3715698089</v>
      </c>
      <c r="N29" s="129"/>
      <c r="O29" s="129"/>
      <c r="P29" s="135">
        <f>K29/F29%</f>
        <v>96.670773683727447</v>
      </c>
      <c r="Q29" s="135"/>
      <c r="R29" s="135"/>
      <c r="S29" s="133"/>
      <c r="T29" s="134">
        <f>M29/J29%</f>
        <v>96.670773683727447</v>
      </c>
      <c r="U29" s="134"/>
    </row>
    <row r="30" spans="2:24" ht="15.75">
      <c r="B30" s="128" t="s">
        <v>78</v>
      </c>
      <c r="C30" s="128"/>
      <c r="D30" s="128"/>
      <c r="E30" s="128"/>
      <c r="F30" s="129"/>
      <c r="G30" s="129"/>
      <c r="H30" s="129"/>
      <c r="I30" s="130"/>
      <c r="J30" s="130">
        <f t="shared" ref="J30" si="6">F30</f>
        <v>0</v>
      </c>
      <c r="K30" s="130">
        <f t="shared" si="1"/>
        <v>0</v>
      </c>
      <c r="L30" s="130"/>
      <c r="M30" s="129"/>
      <c r="N30" s="129"/>
      <c r="O30" s="129"/>
      <c r="P30" s="135"/>
      <c r="Q30" s="135"/>
      <c r="R30" s="135"/>
      <c r="S30" s="133"/>
      <c r="T30" s="134"/>
      <c r="U30" s="134"/>
      <c r="V30" s="67"/>
    </row>
    <row r="31" spans="2:24" ht="15.75">
      <c r="B31" s="128" t="s">
        <v>109</v>
      </c>
      <c r="C31" s="128"/>
      <c r="D31" s="128"/>
      <c r="E31" s="128"/>
      <c r="F31" s="129">
        <f>J31</f>
        <v>2605804431</v>
      </c>
      <c r="G31" s="129"/>
      <c r="H31" s="129"/>
      <c r="I31" s="130"/>
      <c r="J31" s="130">
        <v>2605804431</v>
      </c>
      <c r="K31" s="130">
        <f t="shared" si="1"/>
        <v>2505351214</v>
      </c>
      <c r="L31" s="130"/>
      <c r="M31" s="129">
        <v>2505351214</v>
      </c>
      <c r="N31" s="129"/>
      <c r="O31" s="129"/>
      <c r="P31" s="135">
        <f t="shared" ref="P31:P34" si="7">K31/F31%</f>
        <v>96.145020869373141</v>
      </c>
      <c r="Q31" s="135"/>
      <c r="R31" s="135"/>
      <c r="S31" s="133"/>
      <c r="T31" s="134">
        <f t="shared" ref="T31:T34" si="8">M31/J31%</f>
        <v>96.145020869373141</v>
      </c>
      <c r="U31" s="134"/>
    </row>
    <row r="32" spans="2:24" ht="15.75">
      <c r="B32" s="128" t="s">
        <v>110</v>
      </c>
      <c r="C32" s="128"/>
      <c r="D32" s="128"/>
      <c r="E32" s="128"/>
      <c r="F32" s="129">
        <f t="shared" ref="F32:F34" si="9">J32</f>
        <v>518639458</v>
      </c>
      <c r="G32" s="129"/>
      <c r="H32" s="129"/>
      <c r="I32" s="130"/>
      <c r="J32" s="130">
        <v>518639458</v>
      </c>
      <c r="K32" s="130">
        <f t="shared" si="1"/>
        <v>515713458</v>
      </c>
      <c r="L32" s="130"/>
      <c r="M32" s="129">
        <v>515713458</v>
      </c>
      <c r="N32" s="129"/>
      <c r="O32" s="129"/>
      <c r="P32" s="135">
        <f t="shared" si="7"/>
        <v>99.435831586882458</v>
      </c>
      <c r="Q32" s="135"/>
      <c r="R32" s="135"/>
      <c r="S32" s="133"/>
      <c r="T32" s="134">
        <f t="shared" si="8"/>
        <v>99.435831586882458</v>
      </c>
      <c r="U32" s="134"/>
    </row>
    <row r="33" spans="1:22" ht="15.75">
      <c r="B33" s="128" t="s">
        <v>111</v>
      </c>
      <c r="C33" s="128"/>
      <c r="D33" s="128"/>
      <c r="E33" s="128"/>
      <c r="F33" s="129">
        <f t="shared" si="9"/>
        <v>258602400</v>
      </c>
      <c r="G33" s="129"/>
      <c r="H33" s="129"/>
      <c r="I33" s="130"/>
      <c r="J33" s="130">
        <v>258602400</v>
      </c>
      <c r="K33" s="130">
        <f t="shared" si="1"/>
        <v>253512400</v>
      </c>
      <c r="L33" s="130"/>
      <c r="M33" s="129">
        <v>253512400</v>
      </c>
      <c r="N33" s="129"/>
      <c r="O33" s="129"/>
      <c r="P33" s="135">
        <f t="shared" si="7"/>
        <v>98.031727470433381</v>
      </c>
      <c r="Q33" s="135"/>
      <c r="R33" s="135"/>
      <c r="S33" s="133"/>
      <c r="T33" s="134">
        <f t="shared" si="8"/>
        <v>98.031727470433381</v>
      </c>
      <c r="U33" s="134"/>
    </row>
    <row r="34" spans="1:22" s="42" customFormat="1" ht="15.75">
      <c r="A34" s="45"/>
      <c r="B34" s="128" t="s">
        <v>112</v>
      </c>
      <c r="C34" s="128"/>
      <c r="D34" s="128"/>
      <c r="E34" s="128"/>
      <c r="F34" s="129">
        <f t="shared" si="9"/>
        <v>44641685</v>
      </c>
      <c r="G34" s="129"/>
      <c r="H34" s="129"/>
      <c r="I34" s="130"/>
      <c r="J34" s="130">
        <v>44641685</v>
      </c>
      <c r="K34" s="130">
        <f t="shared" si="1"/>
        <v>43691685</v>
      </c>
      <c r="L34" s="130"/>
      <c r="M34" s="129">
        <v>43691685</v>
      </c>
      <c r="N34" s="129"/>
      <c r="O34" s="129"/>
      <c r="P34" s="135">
        <f t="shared" si="7"/>
        <v>97.871944125764969</v>
      </c>
      <c r="Q34" s="135"/>
      <c r="R34" s="135"/>
      <c r="S34" s="133"/>
      <c r="T34" s="134">
        <f t="shared" si="8"/>
        <v>97.871944125764969</v>
      </c>
      <c r="U34" s="134"/>
      <c r="V34" s="41"/>
    </row>
    <row r="35" spans="1:22" s="42" customFormat="1" ht="15.75">
      <c r="A35" s="45"/>
      <c r="B35" s="45"/>
      <c r="C35" s="46" t="s">
        <v>79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5"/>
      <c r="R35" s="45"/>
      <c r="S35" s="45"/>
      <c r="T35" s="45"/>
      <c r="U35" s="45"/>
      <c r="V35" s="41"/>
    </row>
    <row r="36" spans="1:22" s="42" customFormat="1" ht="15" customHeight="1">
      <c r="A36" s="45"/>
      <c r="B36" s="45"/>
      <c r="C36" s="46" t="s">
        <v>80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5"/>
      <c r="R36" s="45"/>
      <c r="S36" s="45"/>
      <c r="T36" s="45"/>
      <c r="U36" s="45"/>
      <c r="V36" s="41"/>
    </row>
    <row r="37" spans="1:22" s="42" customFormat="1" ht="15.75">
      <c r="A37" s="45"/>
      <c r="B37" s="45"/>
      <c r="C37" s="46" t="s">
        <v>127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5"/>
      <c r="R37" s="45"/>
      <c r="S37" s="45"/>
      <c r="T37" s="45"/>
      <c r="U37" s="45"/>
      <c r="V37" s="41"/>
    </row>
    <row r="38" spans="1:22" s="42" customFormat="1" ht="15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1"/>
    </row>
    <row r="39" spans="1:22" s="42" customFormat="1" ht="15" customHeight="1">
      <c r="B39" s="87" t="s">
        <v>81</v>
      </c>
      <c r="C39" s="87"/>
      <c r="D39" s="87"/>
      <c r="E39" s="87"/>
      <c r="F39" s="88" t="s">
        <v>82</v>
      </c>
      <c r="G39" s="88"/>
      <c r="H39" s="88"/>
      <c r="I39" s="88"/>
      <c r="J39" s="88"/>
      <c r="K39" s="87" t="s">
        <v>83</v>
      </c>
      <c r="L39" s="87"/>
      <c r="M39" s="87"/>
      <c r="N39" s="87"/>
      <c r="O39" s="87"/>
      <c r="P39" s="87" t="s">
        <v>84</v>
      </c>
      <c r="Q39" s="87"/>
      <c r="R39" s="87"/>
      <c r="S39" s="87"/>
      <c r="T39" s="87"/>
      <c r="U39" s="87"/>
      <c r="V39" s="41"/>
    </row>
    <row r="40" spans="1:22" s="42" customFormat="1" ht="15" customHeight="1">
      <c r="B40" s="87"/>
      <c r="C40" s="87"/>
      <c r="D40" s="87"/>
      <c r="E40" s="87"/>
      <c r="F40" s="87" t="s">
        <v>40</v>
      </c>
      <c r="G40" s="87"/>
      <c r="H40" s="87"/>
      <c r="I40" s="43" t="s">
        <v>85</v>
      </c>
      <c r="J40" s="43" t="s">
        <v>86</v>
      </c>
      <c r="K40" s="43" t="s">
        <v>40</v>
      </c>
      <c r="L40" s="43" t="s">
        <v>85</v>
      </c>
      <c r="M40" s="87" t="s">
        <v>86</v>
      </c>
      <c r="N40" s="87"/>
      <c r="O40" s="87"/>
      <c r="P40" s="87" t="s">
        <v>40</v>
      </c>
      <c r="Q40" s="87"/>
      <c r="R40" s="87"/>
      <c r="S40" s="43" t="s">
        <v>85</v>
      </c>
      <c r="T40" s="87" t="s">
        <v>86</v>
      </c>
      <c r="U40" s="87"/>
    </row>
    <row r="41" spans="1:22" s="42" customFormat="1" ht="31.5">
      <c r="B41" s="86">
        <v>1</v>
      </c>
      <c r="C41" s="86"/>
      <c r="D41" s="86"/>
      <c r="E41" s="86"/>
      <c r="F41" s="86">
        <v>2</v>
      </c>
      <c r="G41" s="86"/>
      <c r="H41" s="86"/>
      <c r="I41" s="44">
        <v>3</v>
      </c>
      <c r="J41" s="44">
        <v>4</v>
      </c>
      <c r="K41" s="44">
        <v>5</v>
      </c>
      <c r="L41" s="44">
        <v>6</v>
      </c>
      <c r="M41" s="86">
        <v>7</v>
      </c>
      <c r="N41" s="86"/>
      <c r="O41" s="86"/>
      <c r="P41" s="86" t="s">
        <v>87</v>
      </c>
      <c r="Q41" s="86"/>
      <c r="R41" s="86"/>
      <c r="S41" s="44" t="s">
        <v>88</v>
      </c>
      <c r="T41" s="86" t="s">
        <v>89</v>
      </c>
      <c r="U41" s="86"/>
    </row>
    <row r="42" spans="1:22" s="42" customFormat="1" ht="15" customHeight="1">
      <c r="B42" s="136" t="s">
        <v>113</v>
      </c>
      <c r="C42" s="136"/>
      <c r="D42" s="136"/>
      <c r="E42" s="136"/>
      <c r="F42" s="137">
        <f>J42</f>
        <v>68332886</v>
      </c>
      <c r="G42" s="137"/>
      <c r="H42" s="137"/>
      <c r="I42" s="138"/>
      <c r="J42" s="138">
        <v>68332886</v>
      </c>
      <c r="K42" s="138">
        <f>M42</f>
        <v>60822886</v>
      </c>
      <c r="L42" s="138"/>
      <c r="M42" s="137">
        <v>60822886</v>
      </c>
      <c r="N42" s="137"/>
      <c r="O42" s="137"/>
      <c r="P42" s="139">
        <f t="shared" ref="P42:P47" si="10">K42/F42%</f>
        <v>89.009684151200645</v>
      </c>
      <c r="Q42" s="139"/>
      <c r="R42" s="139"/>
      <c r="S42" s="140"/>
      <c r="T42" s="141">
        <f t="shared" ref="T42:T47" si="11">M42/J42%</f>
        <v>89.009684151200645</v>
      </c>
      <c r="U42" s="141"/>
      <c r="V42" s="41"/>
    </row>
    <row r="43" spans="1:22" s="42" customFormat="1" ht="15" customHeight="1">
      <c r="B43" s="128" t="s">
        <v>114</v>
      </c>
      <c r="C43" s="128"/>
      <c r="D43" s="128"/>
      <c r="E43" s="128"/>
      <c r="F43" s="129">
        <f t="shared" ref="F43:F45" si="12">J43</f>
        <v>112553036</v>
      </c>
      <c r="G43" s="129"/>
      <c r="H43" s="129"/>
      <c r="I43" s="130"/>
      <c r="J43" s="130">
        <v>112553036</v>
      </c>
      <c r="K43" s="130">
        <f t="shared" ref="K43:K50" si="13">M43</f>
        <v>108853036</v>
      </c>
      <c r="L43" s="130"/>
      <c r="M43" s="129">
        <v>108853036</v>
      </c>
      <c r="N43" s="129"/>
      <c r="O43" s="129"/>
      <c r="P43" s="135">
        <f t="shared" si="10"/>
        <v>96.712660865052086</v>
      </c>
      <c r="Q43" s="135"/>
      <c r="R43" s="135"/>
      <c r="S43" s="133"/>
      <c r="T43" s="134">
        <f t="shared" si="11"/>
        <v>96.712660865052086</v>
      </c>
      <c r="U43" s="134"/>
      <c r="V43" s="41"/>
    </row>
    <row r="44" spans="1:22" s="42" customFormat="1" ht="15" customHeight="1">
      <c r="B44" s="128" t="s">
        <v>115</v>
      </c>
      <c r="C44" s="128"/>
      <c r="D44" s="128"/>
      <c r="E44" s="128"/>
      <c r="F44" s="129">
        <f t="shared" si="12"/>
        <v>147551210</v>
      </c>
      <c r="G44" s="129"/>
      <c r="H44" s="129"/>
      <c r="I44" s="130"/>
      <c r="J44" s="130">
        <v>147551210</v>
      </c>
      <c r="K44" s="130">
        <f t="shared" si="13"/>
        <v>142031210</v>
      </c>
      <c r="L44" s="130"/>
      <c r="M44" s="129">
        <v>142031210</v>
      </c>
      <c r="N44" s="129"/>
      <c r="O44" s="129"/>
      <c r="P44" s="135">
        <f t="shared" si="10"/>
        <v>96.258925968821259</v>
      </c>
      <c r="Q44" s="135"/>
      <c r="R44" s="135"/>
      <c r="S44" s="133"/>
      <c r="T44" s="134">
        <f t="shared" si="11"/>
        <v>96.258925968821259</v>
      </c>
      <c r="U44" s="134"/>
      <c r="V44" s="41"/>
    </row>
    <row r="45" spans="1:22" s="42" customFormat="1" ht="15" customHeight="1">
      <c r="B45" s="128" t="s">
        <v>116</v>
      </c>
      <c r="C45" s="128"/>
      <c r="D45" s="128"/>
      <c r="E45" s="128"/>
      <c r="F45" s="129">
        <f t="shared" si="12"/>
        <v>87537200</v>
      </c>
      <c r="G45" s="129"/>
      <c r="H45" s="129"/>
      <c r="I45" s="130"/>
      <c r="J45" s="130">
        <v>87537200</v>
      </c>
      <c r="K45" s="130">
        <f t="shared" si="13"/>
        <v>85722200</v>
      </c>
      <c r="L45" s="130"/>
      <c r="M45" s="129">
        <v>85722200</v>
      </c>
      <c r="N45" s="129"/>
      <c r="O45" s="129"/>
      <c r="P45" s="135"/>
      <c r="Q45" s="135"/>
      <c r="R45" s="135"/>
      <c r="S45" s="133"/>
      <c r="T45" s="134">
        <f t="shared" ref="T45" si="14">M45/J45%</f>
        <v>97.926595778708943</v>
      </c>
      <c r="U45" s="134"/>
      <c r="V45" s="41"/>
    </row>
    <row r="46" spans="1:22" s="42" customFormat="1" ht="18.75" customHeight="1">
      <c r="B46" s="128" t="s">
        <v>106</v>
      </c>
      <c r="C46" s="128"/>
      <c r="D46" s="128"/>
      <c r="E46" s="128"/>
      <c r="F46" s="129">
        <f>F47+F50</f>
        <v>98608000</v>
      </c>
      <c r="G46" s="129"/>
      <c r="H46" s="129"/>
      <c r="I46" s="130"/>
      <c r="J46" s="130">
        <f>J47+J50</f>
        <v>98608000</v>
      </c>
      <c r="K46" s="130">
        <f t="shared" si="13"/>
        <v>98565724</v>
      </c>
      <c r="L46" s="130"/>
      <c r="M46" s="131">
        <f>M47+M48+M49+M50</f>
        <v>98565724</v>
      </c>
      <c r="N46" s="131"/>
      <c r="O46" s="131"/>
      <c r="P46" s="135">
        <f t="shared" si="10"/>
        <v>99.957127210773976</v>
      </c>
      <c r="Q46" s="135"/>
      <c r="R46" s="135"/>
      <c r="S46" s="133"/>
      <c r="T46" s="134">
        <f t="shared" si="11"/>
        <v>99.957127210773976</v>
      </c>
      <c r="U46" s="134"/>
    </row>
    <row r="47" spans="1:22" s="42" customFormat="1" ht="48.75" customHeight="1">
      <c r="B47" s="128" t="s">
        <v>90</v>
      </c>
      <c r="C47" s="128"/>
      <c r="D47" s="128"/>
      <c r="E47" s="128"/>
      <c r="F47" s="129">
        <v>91008000</v>
      </c>
      <c r="G47" s="129"/>
      <c r="H47" s="129"/>
      <c r="I47" s="130"/>
      <c r="J47" s="130">
        <v>91008000</v>
      </c>
      <c r="K47" s="130">
        <f t="shared" si="13"/>
        <v>90965724</v>
      </c>
      <c r="L47" s="130"/>
      <c r="M47" s="131">
        <v>90965724</v>
      </c>
      <c r="N47" s="131"/>
      <c r="O47" s="131"/>
      <c r="P47" s="135">
        <f t="shared" si="10"/>
        <v>99.953546940928277</v>
      </c>
      <c r="Q47" s="135"/>
      <c r="R47" s="135"/>
      <c r="S47" s="133"/>
      <c r="T47" s="134">
        <f t="shared" si="11"/>
        <v>99.953546940928277</v>
      </c>
      <c r="U47" s="134"/>
    </row>
    <row r="48" spans="1:22" s="42" customFormat="1" ht="39" customHeight="1">
      <c r="B48" s="128" t="s">
        <v>107</v>
      </c>
      <c r="C48" s="128"/>
      <c r="D48" s="128"/>
      <c r="E48" s="128"/>
      <c r="F48" s="129"/>
      <c r="G48" s="129"/>
      <c r="H48" s="129"/>
      <c r="I48" s="130"/>
      <c r="J48" s="130"/>
      <c r="K48" s="130">
        <f t="shared" si="13"/>
        <v>0</v>
      </c>
      <c r="L48" s="130"/>
      <c r="M48" s="131"/>
      <c r="N48" s="131"/>
      <c r="O48" s="131"/>
      <c r="P48" s="142"/>
      <c r="Q48" s="142"/>
      <c r="R48" s="142"/>
      <c r="S48" s="143"/>
      <c r="T48" s="134"/>
      <c r="U48" s="134"/>
      <c r="V48" s="41"/>
    </row>
    <row r="49" spans="1:22" s="42" customFormat="1" ht="15" customHeight="1">
      <c r="B49" s="128" t="s">
        <v>91</v>
      </c>
      <c r="C49" s="128"/>
      <c r="D49" s="128"/>
      <c r="E49" s="128"/>
      <c r="F49" s="129"/>
      <c r="G49" s="129"/>
      <c r="H49" s="129"/>
      <c r="I49" s="130"/>
      <c r="J49" s="130"/>
      <c r="K49" s="130">
        <f t="shared" si="13"/>
        <v>0</v>
      </c>
      <c r="L49" s="130"/>
      <c r="M49" s="131"/>
      <c r="N49" s="131"/>
      <c r="O49" s="131"/>
      <c r="P49" s="142"/>
      <c r="Q49" s="142"/>
      <c r="R49" s="142"/>
      <c r="S49" s="143"/>
      <c r="T49" s="134"/>
      <c r="U49" s="134"/>
    </row>
    <row r="50" spans="1:22" s="42" customFormat="1" ht="15" customHeight="1">
      <c r="B50" s="128" t="s">
        <v>92</v>
      </c>
      <c r="C50" s="128"/>
      <c r="D50" s="128"/>
      <c r="E50" s="128"/>
      <c r="F50" s="129">
        <v>7600000</v>
      </c>
      <c r="G50" s="129"/>
      <c r="H50" s="129"/>
      <c r="I50" s="130"/>
      <c r="J50" s="130">
        <v>7600000</v>
      </c>
      <c r="K50" s="130">
        <f t="shared" si="13"/>
        <v>7600000</v>
      </c>
      <c r="L50" s="130"/>
      <c r="M50" s="131">
        <v>7600000</v>
      </c>
      <c r="N50" s="131"/>
      <c r="O50" s="131"/>
      <c r="P50" s="142"/>
      <c r="Q50" s="142"/>
      <c r="R50" s="142"/>
      <c r="S50" s="143"/>
      <c r="T50" s="134">
        <f t="shared" ref="T50" si="15">M50/J50%</f>
        <v>100</v>
      </c>
      <c r="U50" s="134"/>
    </row>
    <row r="51" spans="1:22" s="42" customFormat="1" ht="15" customHeight="1">
      <c r="B51" s="128" t="s">
        <v>117</v>
      </c>
      <c r="C51" s="128"/>
      <c r="D51" s="128"/>
      <c r="E51" s="128"/>
      <c r="F51" s="129"/>
      <c r="G51" s="129"/>
      <c r="H51" s="129"/>
      <c r="I51" s="130"/>
      <c r="J51" s="130"/>
      <c r="K51" s="130"/>
      <c r="L51" s="130"/>
      <c r="M51" s="131"/>
      <c r="N51" s="131"/>
      <c r="O51" s="131"/>
      <c r="P51" s="142"/>
      <c r="Q51" s="142"/>
      <c r="R51" s="142"/>
      <c r="S51" s="143"/>
      <c r="T51" s="134"/>
      <c r="U51" s="134"/>
      <c r="V51" s="41"/>
    </row>
    <row r="52" spans="1:22" s="42" customFormat="1" ht="15" customHeight="1">
      <c r="A52" s="45"/>
      <c r="B52" s="128" t="s">
        <v>118</v>
      </c>
      <c r="C52" s="128"/>
      <c r="D52" s="128"/>
      <c r="E52" s="128"/>
      <c r="F52" s="129"/>
      <c r="G52" s="129"/>
      <c r="H52" s="129"/>
      <c r="I52" s="130"/>
      <c r="J52" s="130"/>
      <c r="K52" s="130"/>
      <c r="L52" s="130"/>
      <c r="M52" s="131"/>
      <c r="N52" s="131"/>
      <c r="O52" s="131"/>
      <c r="P52" s="142"/>
      <c r="Q52" s="142"/>
      <c r="R52" s="142"/>
      <c r="S52" s="143"/>
      <c r="T52" s="144"/>
      <c r="U52" s="144"/>
      <c r="V52" s="41"/>
    </row>
    <row r="53" spans="1:22" s="42" customFormat="1" ht="31.5" customHeight="1">
      <c r="A53" s="45"/>
      <c r="B53" s="128" t="s">
        <v>119</v>
      </c>
      <c r="C53" s="128"/>
      <c r="D53" s="128"/>
      <c r="E53" s="128"/>
      <c r="F53" s="129"/>
      <c r="G53" s="129"/>
      <c r="H53" s="129"/>
      <c r="I53" s="130"/>
      <c r="J53" s="130"/>
      <c r="K53" s="130">
        <v>192454313</v>
      </c>
      <c r="L53" s="130"/>
      <c r="M53" s="131">
        <v>192454313</v>
      </c>
      <c r="N53" s="131"/>
      <c r="O53" s="131"/>
      <c r="P53" s="142"/>
      <c r="Q53" s="142"/>
      <c r="R53" s="142"/>
      <c r="S53" s="143"/>
      <c r="T53" s="144"/>
      <c r="U53" s="144"/>
      <c r="V53" s="41"/>
    </row>
    <row r="54" spans="1:22" s="42" customFormat="1" ht="15" customHeight="1">
      <c r="A54" s="45"/>
      <c r="B54" s="145" t="s">
        <v>120</v>
      </c>
      <c r="C54" s="145"/>
      <c r="D54" s="145"/>
      <c r="E54" s="145"/>
      <c r="F54" s="146"/>
      <c r="G54" s="146"/>
      <c r="H54" s="146"/>
      <c r="I54" s="147"/>
      <c r="J54" s="147"/>
      <c r="K54" s="147">
        <v>349690277</v>
      </c>
      <c r="L54" s="147"/>
      <c r="M54" s="148">
        <v>349690277</v>
      </c>
      <c r="N54" s="148"/>
      <c r="O54" s="148"/>
      <c r="P54" s="149"/>
      <c r="Q54" s="149"/>
      <c r="R54" s="149"/>
      <c r="S54" s="150"/>
      <c r="T54" s="151"/>
      <c r="U54" s="151"/>
      <c r="V54" s="41"/>
    </row>
    <row r="55" spans="1:22" s="42" customFormat="1" ht="15" customHeight="1">
      <c r="A55" s="45"/>
      <c r="B55" s="45"/>
      <c r="C55" s="45"/>
      <c r="D55" s="47"/>
      <c r="E55" s="47"/>
      <c r="F55" s="47"/>
      <c r="G55" s="45"/>
      <c r="H55" s="45"/>
      <c r="I55" s="45"/>
      <c r="J55" s="45"/>
      <c r="K55" s="45"/>
      <c r="L55" s="45"/>
      <c r="M55" s="45"/>
      <c r="N55" s="45"/>
      <c r="O55" s="47"/>
      <c r="P55" s="47"/>
      <c r="Q55" s="47"/>
      <c r="R55" s="47"/>
      <c r="S55" s="47"/>
      <c r="T55" s="47"/>
      <c r="V55" s="41"/>
    </row>
    <row r="56" spans="1:22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0"/>
      <c r="P56" s="40"/>
      <c r="Q56" s="40"/>
      <c r="R56" s="40"/>
      <c r="S56" s="40"/>
      <c r="T56" s="40"/>
      <c r="U56" s="33"/>
      <c r="V56" s="31"/>
    </row>
    <row r="57" spans="1:22" ht="1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3"/>
      <c r="V57" s="31"/>
    </row>
    <row r="58" spans="1:22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1"/>
    </row>
    <row r="59" spans="1:22" ht="15" customHeight="1">
      <c r="A59" s="37"/>
      <c r="B59" s="37"/>
      <c r="C59" s="37"/>
      <c r="D59" s="37"/>
      <c r="E59" s="39"/>
      <c r="F59" s="39"/>
      <c r="G59" s="39"/>
      <c r="H59" s="37"/>
      <c r="I59" s="37"/>
      <c r="J59" s="37"/>
      <c r="K59" s="37"/>
      <c r="L59" s="37"/>
      <c r="M59" s="37"/>
      <c r="N59" s="37"/>
      <c r="O59" s="39"/>
      <c r="P59" s="39"/>
      <c r="Q59" s="39"/>
      <c r="R59" s="39"/>
      <c r="S59" s="39"/>
      <c r="T59" s="39"/>
      <c r="U59" s="33"/>
      <c r="V59" s="31"/>
    </row>
    <row r="60" spans="1:2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1"/>
    </row>
    <row r="61" spans="1:22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4"/>
      <c r="O61" s="34"/>
      <c r="P61" s="34"/>
      <c r="Q61" s="34"/>
      <c r="R61" s="34"/>
      <c r="S61" s="34"/>
      <c r="T61" s="34"/>
      <c r="U61" s="34"/>
      <c r="V61" s="31"/>
    </row>
  </sheetData>
  <mergeCells count="219">
    <mergeCell ref="B34:E34"/>
    <mergeCell ref="F34:H34"/>
    <mergeCell ref="M34:O34"/>
    <mergeCell ref="P34:R34"/>
    <mergeCell ref="T34:U34"/>
    <mergeCell ref="T31:U31"/>
    <mergeCell ref="B32:E32"/>
    <mergeCell ref="F32:H32"/>
    <mergeCell ref="M32:O32"/>
    <mergeCell ref="P32:R32"/>
    <mergeCell ref="T32:U32"/>
    <mergeCell ref="B33:E33"/>
    <mergeCell ref="F33:H33"/>
    <mergeCell ref="M33:O33"/>
    <mergeCell ref="P33:R33"/>
    <mergeCell ref="T33:U33"/>
    <mergeCell ref="B54:E54"/>
    <mergeCell ref="F54:H54"/>
    <mergeCell ref="M54:O54"/>
    <mergeCell ref="P54:R54"/>
    <mergeCell ref="T54:U54"/>
    <mergeCell ref="B52:E52"/>
    <mergeCell ref="F52:H52"/>
    <mergeCell ref="M52:O52"/>
    <mergeCell ref="P52:R52"/>
    <mergeCell ref="T52:U52"/>
    <mergeCell ref="B53:E53"/>
    <mergeCell ref="F53:H53"/>
    <mergeCell ref="M53:O53"/>
    <mergeCell ref="P53:R53"/>
    <mergeCell ref="T53:U53"/>
    <mergeCell ref="F10:H10"/>
    <mergeCell ref="M10:O10"/>
    <mergeCell ref="P10:R10"/>
    <mergeCell ref="T10:U10"/>
    <mergeCell ref="B9:E10"/>
    <mergeCell ref="F9:J9"/>
    <mergeCell ref="K9:O9"/>
    <mergeCell ref="P9:U9"/>
    <mergeCell ref="A2:B2"/>
    <mergeCell ref="A3:B3"/>
    <mergeCell ref="B5:U5"/>
    <mergeCell ref="B6:U6"/>
    <mergeCell ref="A7:U7"/>
    <mergeCell ref="A8:Q8"/>
    <mergeCell ref="R8:U8"/>
    <mergeCell ref="C3:P3"/>
    <mergeCell ref="Q3:U3"/>
    <mergeCell ref="A4:B4"/>
    <mergeCell ref="C4:P4"/>
    <mergeCell ref="Q4:U4"/>
    <mergeCell ref="N1:U2"/>
    <mergeCell ref="B12:E12"/>
    <mergeCell ref="F12:H12"/>
    <mergeCell ref="M12:O12"/>
    <mergeCell ref="P12:R12"/>
    <mergeCell ref="T12:U12"/>
    <mergeCell ref="B11:E11"/>
    <mergeCell ref="F11:H11"/>
    <mergeCell ref="M11:O11"/>
    <mergeCell ref="P11:R11"/>
    <mergeCell ref="T11:U11"/>
    <mergeCell ref="B20:E20"/>
    <mergeCell ref="F20:H20"/>
    <mergeCell ref="M20:O20"/>
    <mergeCell ref="P20:R20"/>
    <mergeCell ref="T20:U20"/>
    <mergeCell ref="B17:E17"/>
    <mergeCell ref="F17:H17"/>
    <mergeCell ref="M17:O17"/>
    <mergeCell ref="T17:U17"/>
    <mergeCell ref="P17:R17"/>
    <mergeCell ref="B19:E19"/>
    <mergeCell ref="F19:H19"/>
    <mergeCell ref="M19:O19"/>
    <mergeCell ref="P19:R19"/>
    <mergeCell ref="T19:U19"/>
    <mergeCell ref="B18:E18"/>
    <mergeCell ref="F18:H18"/>
    <mergeCell ref="M18:O18"/>
    <mergeCell ref="P18:R18"/>
    <mergeCell ref="T18:U18"/>
    <mergeCell ref="B14:E14"/>
    <mergeCell ref="F14:H14"/>
    <mergeCell ref="M14:O14"/>
    <mergeCell ref="P14:R14"/>
    <mergeCell ref="T14:U14"/>
    <mergeCell ref="B13:E13"/>
    <mergeCell ref="F13:H13"/>
    <mergeCell ref="M13:O13"/>
    <mergeCell ref="P13:R13"/>
    <mergeCell ref="T13:U13"/>
    <mergeCell ref="B16:E16"/>
    <mergeCell ref="F16:H16"/>
    <mergeCell ref="M16:O16"/>
    <mergeCell ref="P16:R16"/>
    <mergeCell ref="T16:U16"/>
    <mergeCell ref="B15:E15"/>
    <mergeCell ref="F15:H15"/>
    <mergeCell ref="M15:O15"/>
    <mergeCell ref="P15:R15"/>
    <mergeCell ref="T15:U15"/>
    <mergeCell ref="B23:E23"/>
    <mergeCell ref="F23:H23"/>
    <mergeCell ref="M23:O23"/>
    <mergeCell ref="P23:R23"/>
    <mergeCell ref="T23:U23"/>
    <mergeCell ref="B21:E21"/>
    <mergeCell ref="F21:H21"/>
    <mergeCell ref="M21:O21"/>
    <mergeCell ref="P21:R21"/>
    <mergeCell ref="T21:U21"/>
    <mergeCell ref="B22:E22"/>
    <mergeCell ref="F22:H22"/>
    <mergeCell ref="M22:O22"/>
    <mergeCell ref="P22:R22"/>
    <mergeCell ref="T22:U22"/>
    <mergeCell ref="B25:E25"/>
    <mergeCell ref="F25:H25"/>
    <mergeCell ref="M25:O25"/>
    <mergeCell ref="P25:R25"/>
    <mergeCell ref="T25:U25"/>
    <mergeCell ref="B24:E24"/>
    <mergeCell ref="F24:H24"/>
    <mergeCell ref="M24:O24"/>
    <mergeCell ref="P24:R24"/>
    <mergeCell ref="T24:U24"/>
    <mergeCell ref="B27:E27"/>
    <mergeCell ref="F27:H27"/>
    <mergeCell ref="M27:O27"/>
    <mergeCell ref="P27:R27"/>
    <mergeCell ref="T27:U27"/>
    <mergeCell ref="B26:E26"/>
    <mergeCell ref="F26:H26"/>
    <mergeCell ref="M26:O26"/>
    <mergeCell ref="P26:R26"/>
    <mergeCell ref="T26:U26"/>
    <mergeCell ref="B46:E46"/>
    <mergeCell ref="F46:H46"/>
    <mergeCell ref="M46:O46"/>
    <mergeCell ref="P46:R46"/>
    <mergeCell ref="T46:U46"/>
    <mergeCell ref="B28:E28"/>
    <mergeCell ref="F28:H28"/>
    <mergeCell ref="M28:O28"/>
    <mergeCell ref="P28:R28"/>
    <mergeCell ref="T28:U28"/>
    <mergeCell ref="B29:E29"/>
    <mergeCell ref="F29:H29"/>
    <mergeCell ref="M29:O29"/>
    <mergeCell ref="P29:R29"/>
    <mergeCell ref="T29:U29"/>
    <mergeCell ref="B30:E30"/>
    <mergeCell ref="F30:H30"/>
    <mergeCell ref="M30:O30"/>
    <mergeCell ref="P30:R30"/>
    <mergeCell ref="T30:U30"/>
    <mergeCell ref="B31:E31"/>
    <mergeCell ref="F31:H31"/>
    <mergeCell ref="M31:O31"/>
    <mergeCell ref="P31:R31"/>
    <mergeCell ref="T49:U49"/>
    <mergeCell ref="B48:E48"/>
    <mergeCell ref="F48:H48"/>
    <mergeCell ref="M48:O48"/>
    <mergeCell ref="P48:R48"/>
    <mergeCell ref="T48:U48"/>
    <mergeCell ref="B47:E47"/>
    <mergeCell ref="F47:H47"/>
    <mergeCell ref="M47:O47"/>
    <mergeCell ref="P47:R47"/>
    <mergeCell ref="T47:U47"/>
    <mergeCell ref="B41:E41"/>
    <mergeCell ref="F41:H41"/>
    <mergeCell ref="M41:O41"/>
    <mergeCell ref="P41:R41"/>
    <mergeCell ref="T41:U41"/>
    <mergeCell ref="B39:E40"/>
    <mergeCell ref="F39:J39"/>
    <mergeCell ref="K39:O39"/>
    <mergeCell ref="P39:U39"/>
    <mergeCell ref="F40:H40"/>
    <mergeCell ref="M40:O40"/>
    <mergeCell ref="P40:R40"/>
    <mergeCell ref="T40:U40"/>
    <mergeCell ref="B43:E43"/>
    <mergeCell ref="F43:H43"/>
    <mergeCell ref="M43:O43"/>
    <mergeCell ref="P43:R43"/>
    <mergeCell ref="T43:U43"/>
    <mergeCell ref="B42:E42"/>
    <mergeCell ref="F42:H42"/>
    <mergeCell ref="M42:O42"/>
    <mergeCell ref="P42:R42"/>
    <mergeCell ref="T42:U42"/>
    <mergeCell ref="M51:O51"/>
    <mergeCell ref="P51:R51"/>
    <mergeCell ref="T51:U51"/>
    <mergeCell ref="B45:E45"/>
    <mergeCell ref="F45:H45"/>
    <mergeCell ref="M45:O45"/>
    <mergeCell ref="P45:R45"/>
    <mergeCell ref="T45:U45"/>
    <mergeCell ref="B44:E44"/>
    <mergeCell ref="F44:H44"/>
    <mergeCell ref="M44:O44"/>
    <mergeCell ref="P44:R44"/>
    <mergeCell ref="T44:U44"/>
    <mergeCell ref="B51:E51"/>
    <mergeCell ref="F51:H51"/>
    <mergeCell ref="B50:E50"/>
    <mergeCell ref="F50:H50"/>
    <mergeCell ref="M50:O50"/>
    <mergeCell ref="P50:R50"/>
    <mergeCell ref="T50:U50"/>
    <mergeCell ref="B49:E49"/>
    <mergeCell ref="F49:H49"/>
    <mergeCell ref="M49:O49"/>
    <mergeCell ref="P49:R49"/>
  </mergeCells>
  <pageMargins left="0.46" right="0.16" top="0.64" bottom="0.51" header="0.28000000000000003" footer="0.2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19" sqref="I19"/>
    </sheetView>
  </sheetViews>
  <sheetFormatPr defaultColWidth="9.140625" defaultRowHeight="15.75"/>
  <cols>
    <col min="1" max="1" width="30.42578125" style="63" customWidth="1"/>
    <col min="2" max="2" width="14.85546875" style="63" customWidth="1"/>
    <col min="3" max="3" width="13" style="54" customWidth="1"/>
    <col min="4" max="4" width="11.42578125" style="54" customWidth="1"/>
    <col min="5" max="5" width="13.7109375" style="54" customWidth="1"/>
    <col min="6" max="6" width="14" style="54" customWidth="1"/>
    <col min="7" max="7" width="12.28515625" style="54" customWidth="1"/>
    <col min="8" max="8" width="12.140625" style="54" customWidth="1"/>
    <col min="9" max="9" width="15.42578125" style="54" customWidth="1"/>
    <col min="10" max="10" width="10.85546875" style="55" bestFit="1" customWidth="1"/>
    <col min="11" max="16384" width="9.140625" style="55"/>
  </cols>
  <sheetData>
    <row r="1" spans="1:10" s="53" customFormat="1">
      <c r="A1" s="51" t="s">
        <v>79</v>
      </c>
      <c r="B1" s="51"/>
      <c r="C1" s="52"/>
      <c r="D1" s="52"/>
      <c r="E1" s="52"/>
      <c r="F1" s="52"/>
      <c r="G1" s="52"/>
      <c r="H1" s="96" t="s">
        <v>59</v>
      </c>
      <c r="I1" s="96"/>
    </row>
    <row r="2" spans="1:10">
      <c r="A2" s="51" t="s">
        <v>80</v>
      </c>
      <c r="B2" s="51"/>
    </row>
    <row r="3" spans="1:10">
      <c r="A3" s="51" t="s">
        <v>127</v>
      </c>
      <c r="B3" s="51"/>
    </row>
    <row r="4" spans="1:10" s="53" customFormat="1">
      <c r="A4" s="97" t="s">
        <v>125</v>
      </c>
      <c r="B4" s="97"/>
      <c r="C4" s="97"/>
      <c r="D4" s="97"/>
      <c r="E4" s="97"/>
      <c r="F4" s="97"/>
      <c r="G4" s="97"/>
      <c r="H4" s="97"/>
      <c r="I4" s="97"/>
    </row>
    <row r="5" spans="1:10" s="58" customFormat="1">
      <c r="A5" s="56"/>
      <c r="B5" s="56"/>
      <c r="C5" s="57"/>
      <c r="D5" s="57"/>
      <c r="E5" s="57"/>
      <c r="F5" s="57"/>
      <c r="G5" s="57"/>
      <c r="H5" s="98" t="s">
        <v>70</v>
      </c>
      <c r="I5" s="98"/>
    </row>
    <row r="6" spans="1:10" s="60" customFormat="1" ht="31.5" customHeight="1">
      <c r="A6" s="99" t="s">
        <v>2</v>
      </c>
      <c r="B6" s="105" t="s">
        <v>60</v>
      </c>
      <c r="C6" s="106"/>
      <c r="D6" s="106"/>
      <c r="E6" s="107"/>
      <c r="F6" s="59"/>
      <c r="G6" s="105" t="s">
        <v>69</v>
      </c>
      <c r="H6" s="106"/>
      <c r="I6" s="107"/>
    </row>
    <row r="7" spans="1:10" s="60" customFormat="1" ht="15.75" customHeight="1">
      <c r="A7" s="100"/>
      <c r="B7" s="108" t="s">
        <v>121</v>
      </c>
      <c r="C7" s="102" t="s">
        <v>61</v>
      </c>
      <c r="D7" s="102" t="s">
        <v>62</v>
      </c>
      <c r="E7" s="104" t="s">
        <v>63</v>
      </c>
      <c r="F7" s="108" t="s">
        <v>121</v>
      </c>
      <c r="G7" s="102" t="s">
        <v>61</v>
      </c>
      <c r="H7" s="102" t="s">
        <v>62</v>
      </c>
      <c r="I7" s="104" t="s">
        <v>63</v>
      </c>
    </row>
    <row r="8" spans="1:10" s="60" customFormat="1" ht="69.75" customHeight="1">
      <c r="A8" s="101"/>
      <c r="B8" s="108"/>
      <c r="C8" s="103"/>
      <c r="D8" s="103"/>
      <c r="E8" s="104"/>
      <c r="F8" s="108"/>
      <c r="G8" s="103"/>
      <c r="H8" s="103"/>
      <c r="I8" s="104"/>
    </row>
    <row r="9" spans="1:10" s="53" customFormat="1" ht="23.25" customHeight="1">
      <c r="A9" s="61" t="s">
        <v>39</v>
      </c>
      <c r="B9" s="62">
        <f>B10</f>
        <v>84022000</v>
      </c>
      <c r="C9" s="62">
        <f>C10</f>
        <v>35500000</v>
      </c>
      <c r="D9" s="62">
        <f t="shared" ref="D9:H9" si="0">D10</f>
        <v>20500000</v>
      </c>
      <c r="E9" s="62">
        <f t="shared" si="0"/>
        <v>99022000</v>
      </c>
      <c r="F9" s="62">
        <f t="shared" si="0"/>
        <v>84022000</v>
      </c>
      <c r="G9" s="62">
        <f>G10</f>
        <v>23303000</v>
      </c>
      <c r="H9" s="62">
        <f t="shared" si="0"/>
        <v>16920000</v>
      </c>
      <c r="I9" s="62">
        <f>I10</f>
        <v>90405000</v>
      </c>
    </row>
    <row r="10" spans="1:10" ht="31.5">
      <c r="A10" s="61" t="s">
        <v>68</v>
      </c>
      <c r="B10" s="62">
        <f>SUM(B11:B15)</f>
        <v>84022000</v>
      </c>
      <c r="C10" s="62">
        <f t="shared" ref="C10:I10" si="1">SUM(C11:C15)</f>
        <v>35500000</v>
      </c>
      <c r="D10" s="62">
        <f t="shared" si="1"/>
        <v>20500000</v>
      </c>
      <c r="E10" s="62">
        <f t="shared" si="1"/>
        <v>99022000</v>
      </c>
      <c r="F10" s="62">
        <f t="shared" si="1"/>
        <v>84022000</v>
      </c>
      <c r="G10" s="62">
        <f t="shared" si="1"/>
        <v>23303000</v>
      </c>
      <c r="H10" s="62">
        <f t="shared" si="1"/>
        <v>16920000</v>
      </c>
      <c r="I10" s="62">
        <f t="shared" si="1"/>
        <v>90405000</v>
      </c>
      <c r="J10" s="54"/>
    </row>
    <row r="11" spans="1:10" ht="20.100000000000001" customHeight="1">
      <c r="A11" s="109" t="s">
        <v>64</v>
      </c>
      <c r="B11" s="110">
        <v>16590000</v>
      </c>
      <c r="C11" s="110">
        <v>7000000</v>
      </c>
      <c r="D11" s="110">
        <v>3000000</v>
      </c>
      <c r="E11" s="111">
        <f>B11+C11-D11</f>
        <v>20590000</v>
      </c>
      <c r="F11" s="110">
        <f t="shared" ref="F11:F15" si="2">B11</f>
        <v>16590000</v>
      </c>
      <c r="G11" s="110">
        <v>3470000</v>
      </c>
      <c r="H11" s="112">
        <v>0</v>
      </c>
      <c r="I11" s="111">
        <f>G11+F11-H11</f>
        <v>20060000</v>
      </c>
    </row>
    <row r="12" spans="1:10" ht="20.100000000000001" customHeight="1">
      <c r="A12" s="113" t="s">
        <v>65</v>
      </c>
      <c r="B12" s="114">
        <v>25301000</v>
      </c>
      <c r="C12" s="114">
        <v>7500000</v>
      </c>
      <c r="D12" s="114">
        <v>3500000</v>
      </c>
      <c r="E12" s="115">
        <f t="shared" ref="E12:E15" si="3">B12+C12-D12</f>
        <v>29301000</v>
      </c>
      <c r="F12" s="114">
        <f t="shared" si="2"/>
        <v>25301000</v>
      </c>
      <c r="G12" s="114">
        <v>380000</v>
      </c>
      <c r="H12" s="114">
        <v>1500000</v>
      </c>
      <c r="I12" s="115">
        <f t="shared" ref="I12:I15" si="4">G12+F12-H12</f>
        <v>24181000</v>
      </c>
    </row>
    <row r="13" spans="1:10" ht="20.100000000000001" customHeight="1">
      <c r="A13" s="113" t="s">
        <v>66</v>
      </c>
      <c r="B13" s="114">
        <v>8369000</v>
      </c>
      <c r="C13" s="114">
        <v>7000000</v>
      </c>
      <c r="D13" s="114">
        <v>3500000</v>
      </c>
      <c r="E13" s="115">
        <f t="shared" si="3"/>
        <v>11869000</v>
      </c>
      <c r="F13" s="114">
        <f t="shared" si="2"/>
        <v>8369000</v>
      </c>
      <c r="G13" s="114">
        <v>2990000</v>
      </c>
      <c r="H13" s="114">
        <v>2450000</v>
      </c>
      <c r="I13" s="115">
        <f t="shared" si="4"/>
        <v>8909000</v>
      </c>
    </row>
    <row r="14" spans="1:10" ht="20.100000000000001" customHeight="1">
      <c r="A14" s="113" t="s">
        <v>67</v>
      </c>
      <c r="B14" s="114">
        <v>25275000</v>
      </c>
      <c r="C14" s="114">
        <v>7000000</v>
      </c>
      <c r="D14" s="114">
        <v>6500000</v>
      </c>
      <c r="E14" s="115">
        <f t="shared" si="3"/>
        <v>25775000</v>
      </c>
      <c r="F14" s="114">
        <f t="shared" si="2"/>
        <v>25275000</v>
      </c>
      <c r="G14" s="114">
        <v>6644000</v>
      </c>
      <c r="H14" s="114">
        <v>7470000</v>
      </c>
      <c r="I14" s="115">
        <f t="shared" si="4"/>
        <v>24449000</v>
      </c>
    </row>
    <row r="15" spans="1:10" ht="20.100000000000001" customHeight="1">
      <c r="A15" s="116" t="s">
        <v>128</v>
      </c>
      <c r="B15" s="117">
        <v>8487000</v>
      </c>
      <c r="C15" s="117">
        <v>7000000</v>
      </c>
      <c r="D15" s="117">
        <v>4000000</v>
      </c>
      <c r="E15" s="118">
        <f t="shared" si="3"/>
        <v>11487000</v>
      </c>
      <c r="F15" s="117">
        <f t="shared" si="2"/>
        <v>8487000</v>
      </c>
      <c r="G15" s="117">
        <v>9819000</v>
      </c>
      <c r="H15" s="119">
        <v>5500000</v>
      </c>
      <c r="I15" s="118">
        <f t="shared" si="4"/>
        <v>12806000</v>
      </c>
    </row>
  </sheetData>
  <mergeCells count="14">
    <mergeCell ref="H1:I1"/>
    <mergeCell ref="A4:I4"/>
    <mergeCell ref="H5:I5"/>
    <mergeCell ref="A6:A8"/>
    <mergeCell ref="C7:C8"/>
    <mergeCell ref="D7:D8"/>
    <mergeCell ref="G7:G8"/>
    <mergeCell ref="H7:H8"/>
    <mergeCell ref="E7:E8"/>
    <mergeCell ref="G6:I6"/>
    <mergeCell ref="I7:I8"/>
    <mergeCell ref="B6:E6"/>
    <mergeCell ref="B7:B8"/>
    <mergeCell ref="F7:F8"/>
  </mergeCells>
  <pageMargins left="0.36" right="0.23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116</vt:lpstr>
      <vt:lpstr>117</vt:lpstr>
      <vt:lpstr>118</vt:lpstr>
      <vt:lpstr>120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2022-06-29T02:08:57Z</cp:lastPrinted>
  <dcterms:created xsi:type="dcterms:W3CDTF">2018-06-19T09:14:56Z</dcterms:created>
  <dcterms:modified xsi:type="dcterms:W3CDTF">2022-06-29T02:08:59Z</dcterms:modified>
</cp:coreProperties>
</file>